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date1904="1" showInkAnnotation="0" autoCompressPictures="0"/>
  <bookViews>
    <workbookView xWindow="740" yWindow="680" windowWidth="25040" windowHeight="14960" tabRatio="500"/>
  </bookViews>
  <sheets>
    <sheet name="Seniors" sheetId="1" r:id="rId1"/>
    <sheet name="Next Generation and N-B" sheetId="2" r:id="rId2"/>
    <sheet name="Commodity Produced" sheetId="4" r:id="rId3"/>
    <sheet name="Appendix"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4" i="4" l="1"/>
  <c r="R5" i="4"/>
  <c r="R6" i="4"/>
  <c r="R7" i="4"/>
  <c r="R8" i="4"/>
  <c r="R9" i="4"/>
  <c r="R10" i="4"/>
  <c r="R11" i="4"/>
  <c r="R12" i="4"/>
  <c r="R13" i="4"/>
  <c r="R14" i="4"/>
  <c r="Q4" i="4"/>
  <c r="Q5" i="4"/>
  <c r="Q6" i="4"/>
  <c r="Q7" i="4"/>
  <c r="Q8" i="4"/>
  <c r="Q9" i="4"/>
  <c r="Q10" i="4"/>
  <c r="Q11" i="4"/>
  <c r="Q12" i="4"/>
  <c r="Q13" i="4"/>
  <c r="Q14" i="4"/>
  <c r="R3" i="4"/>
  <c r="Q3" i="4"/>
  <c r="P15" i="4"/>
  <c r="W4" i="4"/>
  <c r="W5" i="4"/>
  <c r="W6" i="4"/>
  <c r="W7" i="4"/>
  <c r="W8" i="4"/>
  <c r="W9" i="4"/>
  <c r="W10" i="4"/>
  <c r="W11" i="4"/>
  <c r="W12" i="4"/>
  <c r="W13" i="4"/>
  <c r="W14" i="4"/>
  <c r="W3" i="4"/>
  <c r="T4" i="4"/>
  <c r="T5" i="4"/>
  <c r="T6" i="4"/>
  <c r="T7" i="4"/>
  <c r="T8" i="4"/>
  <c r="T9" i="4"/>
  <c r="T10" i="4"/>
  <c r="T11" i="4"/>
  <c r="T12" i="4"/>
  <c r="T13" i="4"/>
  <c r="T14" i="4"/>
  <c r="T3" i="4"/>
  <c r="K15" i="4"/>
  <c r="L4" i="4"/>
  <c r="L5" i="4"/>
  <c r="L6" i="4"/>
  <c r="L7" i="4"/>
  <c r="L8" i="4"/>
  <c r="L9" i="4"/>
  <c r="L10" i="4"/>
  <c r="L11" i="4"/>
  <c r="L12" i="4"/>
  <c r="L13" i="4"/>
  <c r="L14" i="4"/>
  <c r="L3" i="4"/>
  <c r="I4" i="4"/>
  <c r="I5" i="4"/>
  <c r="I6" i="4"/>
  <c r="I7" i="4"/>
  <c r="I8" i="4"/>
  <c r="I9" i="4"/>
  <c r="I10" i="4"/>
  <c r="I11" i="4"/>
  <c r="I12" i="4"/>
  <c r="I13" i="4"/>
  <c r="I14" i="4"/>
  <c r="I3" i="4"/>
  <c r="B15" i="4"/>
  <c r="J4" i="4"/>
  <c r="J5" i="4"/>
  <c r="J6" i="4"/>
  <c r="J7" i="4"/>
  <c r="J8" i="4"/>
  <c r="J9" i="4"/>
  <c r="J10" i="4"/>
  <c r="J11" i="4"/>
  <c r="J12" i="4"/>
  <c r="J13" i="4"/>
  <c r="J14" i="4"/>
  <c r="J3" i="4"/>
  <c r="M4" i="4"/>
  <c r="M5" i="4"/>
  <c r="M6" i="4"/>
  <c r="M7" i="4"/>
  <c r="M8" i="4"/>
  <c r="M9" i="4"/>
  <c r="M10" i="4"/>
  <c r="M11" i="4"/>
  <c r="M12" i="4"/>
  <c r="M13" i="4"/>
  <c r="M14" i="4"/>
  <c r="M3" i="4"/>
  <c r="U4" i="4"/>
  <c r="U5" i="4"/>
  <c r="U6" i="4"/>
  <c r="U7" i="4"/>
  <c r="U8" i="4"/>
  <c r="U9" i="4"/>
  <c r="U10" i="4"/>
  <c r="U11" i="4"/>
  <c r="U12" i="4"/>
  <c r="U13" i="4"/>
  <c r="U14" i="4"/>
  <c r="U3" i="4"/>
  <c r="I5" i="2"/>
  <c r="C8" i="2"/>
  <c r="D6" i="2"/>
  <c r="D5" i="2"/>
  <c r="D8" i="2"/>
  <c r="E8" i="2"/>
  <c r="B8" i="2"/>
  <c r="D11" i="2"/>
  <c r="D12" i="2"/>
  <c r="D13" i="2"/>
  <c r="D14" i="2"/>
  <c r="D17" i="2"/>
  <c r="I21" i="2"/>
  <c r="I20" i="2"/>
  <c r="I19" i="2"/>
  <c r="I18" i="2"/>
  <c r="I17" i="2"/>
  <c r="H13" i="2"/>
  <c r="I13" i="2"/>
  <c r="J13" i="2"/>
  <c r="G13" i="2"/>
  <c r="J8" i="2"/>
  <c r="I8" i="2"/>
  <c r="D27" i="2"/>
  <c r="D26" i="2"/>
  <c r="D25" i="2"/>
  <c r="D24" i="2"/>
  <c r="D23" i="2"/>
  <c r="D10" i="1"/>
  <c r="B12" i="1"/>
  <c r="C12" i="1"/>
  <c r="D5" i="1"/>
  <c r="D12" i="1"/>
  <c r="E12" i="1"/>
  <c r="I5" i="1"/>
  <c r="D24" i="1"/>
  <c r="D23" i="1"/>
  <c r="D22" i="1"/>
  <c r="D21" i="1"/>
  <c r="H8" i="1"/>
  <c r="I6" i="1"/>
  <c r="I8" i="1"/>
  <c r="J8" i="1"/>
  <c r="G8" i="1"/>
  <c r="H13" i="1"/>
  <c r="I11" i="1"/>
  <c r="I13" i="1"/>
  <c r="J13" i="1"/>
  <c r="G13" i="1"/>
  <c r="D15" i="1"/>
  <c r="D16" i="1"/>
  <c r="D17" i="1"/>
  <c r="D18" i="1"/>
  <c r="D27" i="1"/>
  <c r="D28" i="1"/>
  <c r="D29" i="1"/>
  <c r="D30" i="1"/>
  <c r="D31" i="1"/>
  <c r="I17" i="1"/>
  <c r="I18" i="1"/>
  <c r="I19" i="1"/>
  <c r="I20" i="1"/>
  <c r="I21" i="1"/>
</calcChain>
</file>

<file path=xl/sharedStrings.xml><?xml version="1.0" encoding="utf-8"?>
<sst xmlns="http://schemas.openxmlformats.org/spreadsheetml/2006/main" count="210" uniqueCount="159">
  <si>
    <t>Value of Land and Buildings</t>
    <phoneticPr fontId="6" type="noConversion"/>
  </si>
  <si>
    <t>Woodland</t>
  </si>
  <si>
    <t>Woodland</t>
    <phoneticPr fontId="6" type="noConversion"/>
  </si>
  <si>
    <t>Median</t>
    <phoneticPr fontId="6" type="noConversion"/>
  </si>
  <si>
    <t>Average</t>
    <phoneticPr fontId="6" type="noConversion"/>
  </si>
  <si>
    <t>Value of Land and Buildings</t>
  </si>
  <si>
    <t>Owned</t>
    <phoneticPr fontId="6" type="noConversion"/>
  </si>
  <si>
    <t>Source: Census of Agriculture 2012, special tabulation Census of Agriculture 2012</t>
    <phoneticPr fontId="6" type="noConversion"/>
  </si>
  <si>
    <t>Median Farm size (acres)</t>
    <phoneticPr fontId="6" type="noConversion"/>
  </si>
  <si>
    <t>*Farm counts do not sum horizontally as there is overlap between the New and Beginning group and other groups</t>
    <phoneticPr fontId="6" type="noConversion"/>
  </si>
  <si>
    <t>Farm Count</t>
    <phoneticPr fontId="6" type="noConversion"/>
  </si>
  <si>
    <t>Percentage of Total</t>
    <phoneticPr fontId="6" type="noConversion"/>
  </si>
  <si>
    <t>Comprises establishments primarily engaged in (1) growing crops such as tobacco, cotton, sugarcane, hay, sugarbeets, peanuts, agave, herbs and spices, and hay and grass seeds, or (2) growing a combination of the valid crops with no one crop or family of crops accounting for one half of the establishment's agricultural production (value of crops for market). Crops not included in this category are oilseeds, grains, vegetables and melons, fruits, tree nuts, greenhouse, nursery and floriculture products</t>
    <phoneticPr fontId="6" type="noConversion"/>
  </si>
  <si>
    <t>Average Farm size (acres)</t>
    <phoneticPr fontId="6" type="noConversion"/>
  </si>
  <si>
    <t>Second Operators</t>
  </si>
  <si>
    <t>Third Operators</t>
  </si>
  <si>
    <t>Fourth or Fifth Operators</t>
  </si>
  <si>
    <t>All Operators</t>
  </si>
  <si>
    <t>Senior Principal Operators without a 2nd or 3rd operator under 45</t>
    <phoneticPr fontId="6" type="noConversion"/>
  </si>
  <si>
    <t>*The sum of market value of agricultural products, government payments and other farm related income minus total farm expenses</t>
    <phoneticPr fontId="6" type="noConversion"/>
  </si>
  <si>
    <t>D</t>
  </si>
  <si>
    <t xml:space="preserve">This average value is calculated from the operators' total revenue (fees for producting under a production contract, total sales not under a production contract, government payments and farm-related income) minus total expenses paid by the operators.  </t>
    <phoneticPr fontId="6" type="noConversion"/>
  </si>
  <si>
    <t>*The sum of market value of agricultural products, government payments and other farm related income minus total farm expenses</t>
    <phoneticPr fontId="6" type="noConversion"/>
  </si>
  <si>
    <t>Permanent Pasture and rangeland</t>
  </si>
  <si>
    <t>Permanent Pasture and rangeland</t>
    <phoneticPr fontId="6" type="noConversion"/>
  </si>
  <si>
    <t>Land in Farmsteads, buildings, livestock facilities, ponds, roads, wasteland, etc</t>
  </si>
  <si>
    <t>Land in Farmsteads, buildings, livestock facilities, ponds, roads, wasteland, etc</t>
    <phoneticPr fontId="6" type="noConversion"/>
  </si>
  <si>
    <t>Greenhouse, Nursery and Floriculture</t>
  </si>
  <si>
    <t>Farm Count</t>
    <phoneticPr fontId="6" type="noConversion"/>
  </si>
  <si>
    <t>Includes land in house lots, barn lots, ponds, roads, ditches, wasteland, etc.  It includes those acres in the farm operation not classified as cropland, pastureland or woodland</t>
    <phoneticPr fontId="6" type="noConversion"/>
  </si>
  <si>
    <t>Vegetable and Melon</t>
  </si>
  <si>
    <t>Oilseed and Grain</t>
  </si>
  <si>
    <t>Economic Footprint</t>
    <phoneticPr fontId="6" type="noConversion"/>
  </si>
  <si>
    <t>Land Footprint</t>
    <phoneticPr fontId="6" type="noConversion"/>
  </si>
  <si>
    <t xml:space="preserve">Consists of direct payments as defined by the 2008 Farm Bill; payments from Conservation Reserve Program (CRP), Wetlands Reserve Program (WRP), Farmable Wetlands Program (FWP), and Conservation Reserve Enhancement Program (CREP); loan deficiency payments; disaster payments; other conservation programs and all other federal farm programs under which payments were made directly to farm operators.  Commodity Credit Corporation proceeds, amount from State and local government agricultural payments and federal crop insurance payments were not tabulated in this category.  </t>
    <phoneticPr fontId="6" type="noConversion"/>
  </si>
  <si>
    <t>10,000 to 50,000</t>
    <phoneticPr fontId="6" type="noConversion"/>
  </si>
  <si>
    <t>50,000 to 250,000</t>
    <phoneticPr fontId="6" type="noConversion"/>
  </si>
  <si>
    <t>10 to 99</t>
    <phoneticPr fontId="6" type="noConversion"/>
  </si>
  <si>
    <t>100 to 219</t>
    <phoneticPr fontId="6" type="noConversion"/>
  </si>
  <si>
    <t>220 to 999</t>
    <phoneticPr fontId="6" type="noConversion"/>
  </si>
  <si>
    <t>More than 1,000</t>
    <phoneticPr fontId="6" type="noConversion"/>
  </si>
  <si>
    <t>Principal Operator less than 45</t>
    <phoneticPr fontId="6" type="noConversion"/>
  </si>
  <si>
    <t>This category represents the gross market value before taxes adn production expenses of all agricultural products sold or removed from the place in 2012 regardless of who received the payment. It is equivalent to total sales and it includes sales by the operators as well as the value of any shares received by partners, landlords, contractors, or others associated wth the operation. It includes value of direct sales and value of commodities placed in the Commodity Credit Corporation loan program. Market value of agricutural products sold does not include payments received for participation in other federal farm programs, or income from farm-related sources such as customwork and other agricultural services, or income from nonfarm sources.</t>
    <phoneticPr fontId="6" type="noConversion"/>
  </si>
  <si>
    <t>NAICS Code</t>
    <phoneticPr fontId="6" type="noConversion"/>
  </si>
  <si>
    <t>New and Beginning</t>
    <phoneticPr fontId="6" type="noConversion"/>
  </si>
  <si>
    <t>Definition</t>
    <phoneticPr fontId="6" type="noConversion"/>
  </si>
  <si>
    <t>Term</t>
    <phoneticPr fontId="6" type="noConversion"/>
  </si>
  <si>
    <t>Market Value of Agricultural Products Sold and Government Payments</t>
  </si>
  <si>
    <t>Market Value of Agricultural Products Sold and Government Payments</t>
    <phoneticPr fontId="6" type="noConversion"/>
  </si>
  <si>
    <t>Economic Class by Market Value (farm count)</t>
    <phoneticPr fontId="6" type="noConversion"/>
  </si>
  <si>
    <t xml:space="preserve">Permanent Pasture </t>
    <phoneticPr fontId="6" type="noConversion"/>
  </si>
  <si>
    <t>Rented</t>
    <phoneticPr fontId="6" type="noConversion"/>
  </si>
  <si>
    <t>Renting to Others</t>
    <phoneticPr fontId="6" type="noConversion"/>
  </si>
  <si>
    <t>Less than 2,500</t>
    <phoneticPr fontId="6" type="noConversion"/>
  </si>
  <si>
    <t>More than 250,000</t>
    <phoneticPr fontId="6" type="noConversion"/>
  </si>
  <si>
    <t>2,500 to 10,000</t>
    <phoneticPr fontId="6" type="noConversion"/>
  </si>
  <si>
    <t>2,500 to 10,000</t>
  </si>
  <si>
    <t>10,000 to 50,000</t>
  </si>
  <si>
    <t>10 to 99</t>
  </si>
  <si>
    <t>100 to 219</t>
  </si>
  <si>
    <t>200,000 to 499,999</t>
  </si>
  <si>
    <t>200,000 to 499,999</t>
    <phoneticPr fontId="6" type="noConversion"/>
  </si>
  <si>
    <t>D</t>
    <phoneticPr fontId="6" type="noConversion"/>
  </si>
  <si>
    <t xml:space="preserve">Designates a person who operates a farm, either doing the work or making day-to-day decisions about such things as planting, harvesting, feeding and marketing.  The operator may be the owner, a member of the owner's household, a hired manager, a tenant, a renter or a sharecropper. </t>
    <phoneticPr fontId="6" type="noConversion"/>
  </si>
  <si>
    <t>Principal Operator 65 or over with Next Generation Operator</t>
    <phoneticPr fontId="6" type="noConversion"/>
  </si>
  <si>
    <t>NB Principle Operator less than 45</t>
    <phoneticPr fontId="6" type="noConversion"/>
  </si>
  <si>
    <t>NB Principle Operator greater than or equal to 45</t>
    <phoneticPr fontId="6" type="noConversion"/>
  </si>
  <si>
    <t>within class</t>
    <phoneticPr fontId="6" type="noConversion"/>
  </si>
  <si>
    <t>across all farms</t>
    <phoneticPr fontId="6" type="noConversion"/>
  </si>
  <si>
    <t>Fruit and Tree Nut</t>
  </si>
  <si>
    <t>The NAICS classifies economic activities.  It was jointly developed by Mexico, Canada and the U.S.  The NAICS makes it possible to produce comparable industrial statistics for Mexico, Canada and the U.S.  For the 2012 census, all agricultural production establishments (farms, ranches, nurseries, greenhouses, etc.) were classified by type of activity or activies using the NAICS code.</t>
    <phoneticPr fontId="6" type="noConversion"/>
  </si>
  <si>
    <t xml:space="preserve">Animal Aquaculture and other animal </t>
  </si>
  <si>
    <t>Sheep and goat</t>
  </si>
  <si>
    <t>Poultry and Egg</t>
  </si>
  <si>
    <t>Hog and Pig</t>
  </si>
  <si>
    <t>Dairy Cattle and Milk</t>
  </si>
  <si>
    <t>Cattle Feedlots</t>
  </si>
  <si>
    <t>Beef Cattle Ranching</t>
  </si>
  <si>
    <t>The terms in the section below adhere to Census of Agriculture definitions as listed in "Appendix B - General Explanation and Report Form", definitions adapted from Appendix B.</t>
    <phoneticPr fontId="6" type="noConversion"/>
  </si>
  <si>
    <t>Less than 10 years experience on any farm</t>
    <phoneticPr fontId="6" type="noConversion"/>
  </si>
  <si>
    <t>Land in Farms (acres)</t>
  </si>
  <si>
    <t>Net Farm Income (average)</t>
    <phoneticPr fontId="6" type="noConversion"/>
  </si>
  <si>
    <t>This category includes cropland harvested, other pasture and grazing land that could have been used for crops without additional improvements, cropland on which all crops failed or were abandoned, cropland in cultivated summer fallow, and cropland idle or used for cover crops or soil improvement but not harvested and not pastured or grazed</t>
    <phoneticPr fontId="6" type="noConversion"/>
  </si>
  <si>
    <t>Operator</t>
    <phoneticPr fontId="6" type="noConversion"/>
  </si>
  <si>
    <t>Land in Farms (acres)</t>
    <phoneticPr fontId="6" type="noConversion"/>
  </si>
  <si>
    <t>By Farm Size (farm count)</t>
    <phoneticPr fontId="6" type="noConversion"/>
  </si>
  <si>
    <t>Net Farm Income* (average)</t>
    <phoneticPr fontId="6" type="noConversion"/>
  </si>
  <si>
    <t>Total</t>
  </si>
  <si>
    <t>Farms</t>
  </si>
  <si>
    <t>Farms</t>
    <phoneticPr fontId="6" type="noConversion"/>
  </si>
  <si>
    <t>Cropland</t>
  </si>
  <si>
    <t>Cropland</t>
    <phoneticPr fontId="6" type="noConversion"/>
  </si>
  <si>
    <t>Net Farm Income* (average)</t>
    <phoneticPr fontId="6" type="noConversion"/>
  </si>
  <si>
    <t>Total</t>
    <phoneticPr fontId="6" type="noConversion"/>
  </si>
  <si>
    <t>Land Use (acres)</t>
    <phoneticPr fontId="6" type="noConversion"/>
  </si>
  <si>
    <t>Ownership</t>
    <phoneticPr fontId="6" type="noConversion"/>
  </si>
  <si>
    <t>Less than 45</t>
    <phoneticPr fontId="6" type="noConversion"/>
  </si>
  <si>
    <t>Greater than or equal to 45</t>
    <phoneticPr fontId="6" type="noConversion"/>
  </si>
  <si>
    <t>New and Beginning</t>
    <phoneticPr fontId="6" type="noConversion"/>
  </si>
  <si>
    <t xml:space="preserve"> Greater than or equal to 45</t>
    <phoneticPr fontId="6" type="noConversion"/>
  </si>
  <si>
    <t>Includes grazable land that does not qualify as woodland pasture or cropland pasture.  It may be irrigated or dry land.  In some areas, it can be a high quality pasture that could not be cropped without improvements.  In other areas, it is barely able to be grazed and is only marginally better than wasteland</t>
    <phoneticPr fontId="6" type="noConversion"/>
  </si>
  <si>
    <t>Comprises establishements primarily engaged in the farm raising of finfish, shellfish, or any other kind of animal aquaculture.  Also comprises establishments primarily engaged in raising animals and insects (except cattle, hogs and pigs, poultry, sheep and goats, and aquaculture) for sale or product production; such as: bees, horses, rabbits and other fur-bearing animals</t>
    <phoneticPr fontId="6" type="noConversion"/>
  </si>
  <si>
    <t>Definition</t>
    <phoneticPr fontId="6" type="noConversion"/>
  </si>
  <si>
    <t>Owned</t>
    <phoneticPr fontId="6" type="noConversion"/>
  </si>
  <si>
    <t>Ownership (acres)</t>
    <phoneticPr fontId="6" type="noConversion"/>
  </si>
  <si>
    <t>Under 45</t>
    <phoneticPr fontId="6" type="noConversion"/>
  </si>
  <si>
    <t>New and Beginning</t>
    <phoneticPr fontId="6" type="noConversion"/>
  </si>
  <si>
    <t>Less than 45</t>
    <phoneticPr fontId="6" type="noConversion"/>
  </si>
  <si>
    <t>All Farms</t>
    <phoneticPr fontId="6" type="noConversion"/>
  </si>
  <si>
    <t>Animal Aquaculture and other animal production</t>
    <phoneticPr fontId="6" type="noConversion"/>
  </si>
  <si>
    <t>Median</t>
    <phoneticPr fontId="6" type="noConversion"/>
  </si>
  <si>
    <t>Senior</t>
    <phoneticPr fontId="6" type="noConversion"/>
  </si>
  <si>
    <t>1 to 9 acres</t>
    <phoneticPr fontId="6" type="noConversion"/>
  </si>
  <si>
    <t>Land in Farms (acres)</t>
    <phoneticPr fontId="6" type="noConversion"/>
  </si>
  <si>
    <t>Next Generation</t>
    <phoneticPr fontId="6" type="noConversion"/>
  </si>
  <si>
    <t>Other Crop Farming</t>
    <phoneticPr fontId="6" type="noConversion"/>
  </si>
  <si>
    <t>Other Crop Farming</t>
    <phoneticPr fontId="6" type="noConversion"/>
  </si>
  <si>
    <t>This category includes natural or planted woodlots or timber tracts, cutover and deforested land with young growth which has or will have value for wood products and woodland pastured.  Land covered by sagebrush or mesquite was reported as permanent pastureland and rangeland or other land. Land planted for Christmas tree production and short rotation woody crops was reported in Cropland harvested, and land in tapped maple trees was reported as Woodland not pastured.</t>
    <phoneticPr fontId="6" type="noConversion"/>
  </si>
  <si>
    <t>Percentage of Total</t>
    <phoneticPr fontId="6" type="noConversion"/>
  </si>
  <si>
    <t>The terms in the section below are demographic groupings created for the purposes of this analysis by American Farmland Trust and are defined as follows</t>
    <phoneticPr fontId="6" type="noConversion"/>
  </si>
  <si>
    <t>Please direct all inquiries to Cris Coffin, New England Director American Farmland Trust</t>
  </si>
  <si>
    <t>Date: June 2015</t>
    <phoneticPr fontId="6" type="noConversion"/>
  </si>
  <si>
    <t>Without a 2nd or 3rd operator under 45</t>
    <phoneticPr fontId="6" type="noConversion"/>
  </si>
  <si>
    <t>Rented</t>
    <phoneticPr fontId="6" type="noConversion"/>
  </si>
  <si>
    <t>Renting to Others</t>
    <phoneticPr fontId="6" type="noConversion"/>
  </si>
  <si>
    <t>Average</t>
    <phoneticPr fontId="6" type="noConversion"/>
  </si>
  <si>
    <t>Land in Farms (acres)</t>
    <phoneticPr fontId="6" type="noConversion"/>
  </si>
  <si>
    <t>Principal Operator Type</t>
  </si>
  <si>
    <t>Principal Operator Under 45</t>
    <phoneticPr fontId="6" type="noConversion"/>
  </si>
  <si>
    <t>New and Beginning Principal Operators</t>
    <phoneticPr fontId="6" type="noConversion"/>
  </si>
  <si>
    <t>Principal Operator 65 or over</t>
    <phoneticPr fontId="6" type="noConversion"/>
  </si>
  <si>
    <t xml:space="preserve">Consists primarily of agricultural land used for crops, pasture or grazing. It also includes woodland and wasteland not actually under cultivation or used for pasture or grazing, provided it was part of the farm operator's total operation. Large acreages of woodland or wasteland held for nonagricultural purposes were deleted from individual reports during the edit process.  Land in farms includes CRP, WRP, FWP, and CREP.  Land in farms is an operating unit concept and includes land owned and operated as well as land rented from others.  </t>
    <phoneticPr fontId="6" type="noConversion"/>
  </si>
  <si>
    <t>Government Payments</t>
    <phoneticPr fontId="6" type="noConversion"/>
  </si>
  <si>
    <t xml:space="preserve"> Less than 45</t>
    <phoneticPr fontId="6" type="noConversion"/>
  </si>
  <si>
    <t>All New and Beginners</t>
    <phoneticPr fontId="6" type="noConversion"/>
  </si>
  <si>
    <t>All New and Beginners</t>
    <phoneticPr fontId="6" type="noConversion"/>
  </si>
  <si>
    <t>Median</t>
    <phoneticPr fontId="6" type="noConversion"/>
  </si>
  <si>
    <t>Average</t>
    <phoneticPr fontId="6" type="noConversion"/>
  </si>
  <si>
    <t>Median</t>
    <phoneticPr fontId="6" type="noConversion"/>
  </si>
  <si>
    <t>Average</t>
    <phoneticPr fontId="6" type="noConversion"/>
  </si>
  <si>
    <t>Farm Size (farm count)</t>
    <phoneticPr fontId="6" type="noConversion"/>
  </si>
  <si>
    <t>All Seniors</t>
    <phoneticPr fontId="6" type="noConversion"/>
  </si>
  <si>
    <t>A farm is defined as any place that produced and sold, or normally would have sold, $1,000 or more of agricultural products during the Census year</t>
    <phoneticPr fontId="6" type="noConversion"/>
  </si>
  <si>
    <t>Percentage of Total</t>
    <phoneticPr fontId="6" type="noConversion"/>
  </si>
  <si>
    <t>Percentage within NAICS code</t>
    <phoneticPr fontId="6" type="noConversion"/>
  </si>
  <si>
    <t>Percentage of Total</t>
    <phoneticPr fontId="6" type="noConversion"/>
  </si>
  <si>
    <t>Percentage within NAICS code</t>
    <phoneticPr fontId="6" type="noConversion"/>
  </si>
  <si>
    <t>Farm Count</t>
    <phoneticPr fontId="6" type="noConversion"/>
  </si>
  <si>
    <t>Farm Count</t>
    <phoneticPr fontId="6" type="noConversion"/>
  </si>
  <si>
    <t>Working with a 2nd or 3rd operator under 45</t>
    <phoneticPr fontId="6" type="noConversion"/>
  </si>
  <si>
    <t>Without a 2nd or 3rd operator under 45</t>
    <phoneticPr fontId="6" type="noConversion"/>
  </si>
  <si>
    <t>Seniors</t>
    <phoneticPr fontId="6" type="noConversion"/>
  </si>
  <si>
    <t>All Farms</t>
    <phoneticPr fontId="6" type="noConversion"/>
  </si>
  <si>
    <t>Seniors</t>
    <phoneticPr fontId="6" type="noConversion"/>
  </si>
  <si>
    <t>All Farms</t>
    <phoneticPr fontId="6" type="noConversion"/>
  </si>
  <si>
    <t>Farm Count</t>
  </si>
  <si>
    <t>Percentage of Total</t>
  </si>
  <si>
    <t>Percentage within NAICS code</t>
  </si>
  <si>
    <t>Senior Principal Operators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</si>
</sst>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
    <numFmt numFmtId="166" formatCode="&quot;$&quot;#,##0.00;[Red]&quot;$&quot;#,##0.00"/>
  </numFmts>
  <fonts count="13" x14ac:knownFonts="1">
    <font>
      <sz val="10"/>
      <name val="Verdana"/>
    </font>
    <font>
      <b/>
      <sz val="10"/>
      <name val="Verdana"/>
    </font>
    <font>
      <sz val="10"/>
      <name val="Verdana"/>
    </font>
    <font>
      <b/>
      <sz val="10"/>
      <name val="Verdana"/>
    </font>
    <font>
      <sz val="10"/>
      <name val="Verdana"/>
    </font>
    <font>
      <b/>
      <sz val="10"/>
      <name val="Verdana"/>
    </font>
    <font>
      <sz val="8"/>
      <name val="Verdana"/>
    </font>
    <font>
      <sz val="12"/>
      <name val="Times New Roman"/>
    </font>
    <font>
      <b/>
      <sz val="14"/>
      <name val="Verdana"/>
    </font>
    <font>
      <sz val="14"/>
      <name val="Verdana"/>
    </font>
    <font>
      <b/>
      <sz val="12"/>
      <name val="Times New Roman"/>
    </font>
    <font>
      <u/>
      <sz val="10"/>
      <color theme="10"/>
      <name val="Verdana"/>
    </font>
    <font>
      <u/>
      <sz val="10"/>
      <color theme="11"/>
      <name val="Verdana"/>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s>
  <cellStyleXfs count="3">
    <xf numFmtId="0" fontId="0" fillId="0" borderId="0"/>
    <xf numFmtId="0" fontId="11" fillId="0" borderId="0" applyNumberFormat="0" applyFill="0" applyBorder="0" applyAlignment="0" applyProtection="0"/>
    <xf numFmtId="0" fontId="12" fillId="0" borderId="0" applyNumberFormat="0" applyFill="0" applyBorder="0" applyAlignment="0" applyProtection="0"/>
  </cellStyleXfs>
  <cellXfs count="135">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1" fontId="0" fillId="0" borderId="1" xfId="0" applyNumberFormat="1" applyBorder="1"/>
    <xf numFmtId="0" fontId="0" fillId="0" borderId="1" xfId="0" applyNumberFormat="1" applyBorder="1"/>
    <xf numFmtId="0" fontId="0" fillId="0" borderId="1" xfId="0" applyBorder="1" applyAlignment="1">
      <alignment vertical="top" wrapText="1"/>
    </xf>
    <xf numFmtId="3" fontId="0" fillId="0" borderId="1" xfId="0" applyNumberFormat="1" applyBorder="1" applyAlignment="1">
      <alignment wrapText="1"/>
    </xf>
    <xf numFmtId="3" fontId="0" fillId="0" borderId="1" xfId="0" applyNumberFormat="1" applyBorder="1"/>
    <xf numFmtId="3" fontId="0" fillId="0" borderId="0" xfId="0" applyNumberFormat="1"/>
    <xf numFmtId="3" fontId="0" fillId="0" borderId="0" xfId="0" applyNumberFormat="1" applyFill="1" applyBorder="1"/>
    <xf numFmtId="3" fontId="0" fillId="0" borderId="1" xfId="0" applyNumberFormat="1" applyBorder="1"/>
    <xf numFmtId="0" fontId="0" fillId="0" borderId="1" xfId="0" applyNumberFormat="1" applyBorder="1" applyAlignment="1">
      <alignment horizontal="right"/>
    </xf>
    <xf numFmtId="3" fontId="0" fillId="0" borderId="1" xfId="0" applyNumberFormat="1" applyBorder="1"/>
    <xf numFmtId="0" fontId="0" fillId="0" borderId="3" xfId="0" applyBorder="1"/>
    <xf numFmtId="0" fontId="0" fillId="0" borderId="4" xfId="0" applyBorder="1"/>
    <xf numFmtId="0" fontId="0" fillId="0" borderId="0" xfId="0" applyBorder="1"/>
    <xf numFmtId="0" fontId="0" fillId="0" borderId="1" xfId="0" applyBorder="1" applyAlignment="1">
      <alignment horizontal="right"/>
    </xf>
    <xf numFmtId="165" fontId="0" fillId="0" borderId="1" xfId="0" applyNumberFormat="1" applyBorder="1" applyAlignment="1">
      <alignment horizontal="right"/>
    </xf>
    <xf numFmtId="1" fontId="0" fillId="0" borderId="1" xfId="0" applyNumberFormat="1" applyBorder="1" applyAlignment="1">
      <alignment horizontal="right"/>
    </xf>
    <xf numFmtId="3" fontId="0" fillId="0" borderId="3" xfId="0" applyNumberFormat="1" applyBorder="1"/>
    <xf numFmtId="3" fontId="0" fillId="0" borderId="4" xfId="0" applyNumberFormat="1" applyBorder="1"/>
    <xf numFmtId="3" fontId="0" fillId="0" borderId="0" xfId="0" applyNumberFormat="1" applyBorder="1"/>
    <xf numFmtId="3" fontId="0" fillId="0" borderId="1" xfId="0" applyNumberFormat="1" applyBorder="1" applyAlignment="1">
      <alignment horizontal="right"/>
    </xf>
    <xf numFmtId="165" fontId="0" fillId="0" borderId="1" xfId="0" applyNumberFormat="1" applyBorder="1"/>
    <xf numFmtId="164" fontId="0" fillId="0" borderId="1" xfId="0" applyNumberFormat="1" applyBorder="1" applyAlignment="1">
      <alignment horizontal="right"/>
    </xf>
    <xf numFmtId="3" fontId="0" fillId="0" borderId="0" xfId="0" applyNumberFormat="1" applyBorder="1"/>
    <xf numFmtId="0" fontId="0" fillId="0" borderId="1" xfId="0" applyBorder="1" applyAlignment="1"/>
    <xf numFmtId="0" fontId="0" fillId="0" borderId="1" xfId="0" applyBorder="1" applyAlignment="1">
      <alignment wrapText="1"/>
    </xf>
    <xf numFmtId="3" fontId="0" fillId="0" borderId="0" xfId="0" applyNumberFormat="1"/>
    <xf numFmtId="0" fontId="0" fillId="0" borderId="0" xfId="0" applyFill="1" applyBorder="1" applyAlignment="1">
      <alignment wrapText="1"/>
    </xf>
    <xf numFmtId="165" fontId="0" fillId="0" borderId="0" xfId="0" applyNumberFormat="1" applyBorder="1"/>
    <xf numFmtId="3" fontId="0" fillId="0" borderId="1" xfId="0" applyNumberFormat="1" applyBorder="1" applyAlignment="1">
      <alignment horizontal="right"/>
    </xf>
    <xf numFmtId="164" fontId="0" fillId="0" borderId="1" xfId="0" applyNumberFormat="1" applyBorder="1" applyAlignment="1">
      <alignment horizontal="right"/>
    </xf>
    <xf numFmtId="165" fontId="0" fillId="0" borderId="4" xfId="0" applyNumberFormat="1" applyBorder="1" applyAlignment="1">
      <alignment horizontal="right"/>
    </xf>
    <xf numFmtId="164" fontId="0" fillId="0" borderId="0" xfId="0" applyNumberFormat="1" applyBorder="1" applyAlignment="1">
      <alignment horizontal="right"/>
    </xf>
    <xf numFmtId="165" fontId="0" fillId="0" borderId="3" xfId="0" applyNumberFormat="1" applyBorder="1" applyAlignment="1">
      <alignment horizontal="right"/>
    </xf>
    <xf numFmtId="0" fontId="0" fillId="0" borderId="4" xfId="0" applyBorder="1" applyAlignment="1">
      <alignment horizontal="right"/>
    </xf>
    <xf numFmtId="164" fontId="0" fillId="0" borderId="0" xfId="0" applyNumberFormat="1"/>
    <xf numFmtId="0" fontId="0" fillId="0" borderId="0" xfId="0" applyAlignment="1">
      <alignment vertical="top" wrapText="1"/>
    </xf>
    <xf numFmtId="0" fontId="0" fillId="0" borderId="0" xfId="0"/>
    <xf numFmtId="0" fontId="5" fillId="0" borderId="0" xfId="0" applyFont="1"/>
    <xf numFmtId="0" fontId="0" fillId="0" borderId="4" xfId="0" applyBorder="1" applyAlignment="1">
      <alignment vertical="top" wrapText="1"/>
    </xf>
    <xf numFmtId="0" fontId="0" fillId="0" borderId="4" xfId="0" applyBorder="1" applyAlignment="1">
      <alignment vertical="top"/>
    </xf>
    <xf numFmtId="0" fontId="7" fillId="0" borderId="4" xfId="0" applyFont="1" applyBorder="1" applyAlignment="1">
      <alignment vertical="top" wrapText="1"/>
    </xf>
    <xf numFmtId="0" fontId="0" fillId="0" borderId="0" xfId="0" applyAlignment="1">
      <alignment vertical="top" wrapText="1"/>
    </xf>
    <xf numFmtId="0" fontId="0" fillId="0" borderId="0" xfId="0"/>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xf numFmtId="0" fontId="0" fillId="0" borderId="0" xfId="0" applyAlignment="1">
      <alignment wrapText="1"/>
    </xf>
    <xf numFmtId="0" fontId="0" fillId="0" borderId="0" xfId="0"/>
    <xf numFmtId="0" fontId="5" fillId="0" borderId="0" xfId="0" applyFont="1" applyAlignment="1">
      <alignment wrapText="1"/>
    </xf>
    <xf numFmtId="16" fontId="0" fillId="0" borderId="1" xfId="0" applyNumberFormat="1" applyBorder="1" applyAlignment="1">
      <alignment horizontal="left" indent="2"/>
    </xf>
    <xf numFmtId="0" fontId="0" fillId="0" borderId="1" xfId="0" applyNumberFormat="1" applyFill="1" applyBorder="1" applyAlignment="1">
      <alignment horizontal="left" indent="2"/>
    </xf>
    <xf numFmtId="0" fontId="0" fillId="0" borderId="1" xfId="0" applyBorder="1" applyAlignment="1">
      <alignment horizontal="left" indent="2"/>
    </xf>
    <xf numFmtId="0" fontId="0" fillId="0" borderId="3" xfId="0" applyBorder="1" applyAlignment="1">
      <alignment horizontal="left" wrapText="1" indent="2"/>
    </xf>
    <xf numFmtId="0" fontId="0" fillId="0" borderId="1" xfId="0" applyBorder="1" applyAlignment="1">
      <alignment horizontal="left" wrapText="1" indent="2"/>
    </xf>
    <xf numFmtId="0" fontId="0" fillId="0" borderId="4" xfId="0" applyFill="1" applyBorder="1" applyAlignment="1">
      <alignment horizontal="left" wrapText="1" indent="2"/>
    </xf>
    <xf numFmtId="0" fontId="0" fillId="0" borderId="1" xfId="0" applyFill="1" applyBorder="1" applyAlignment="1">
      <alignment horizontal="left" wrapText="1" indent="2"/>
    </xf>
    <xf numFmtId="0" fontId="0" fillId="0" borderId="0" xfId="0" applyBorder="1" applyAlignment="1">
      <alignment horizontal="left" wrapText="1" indent="2"/>
    </xf>
    <xf numFmtId="0" fontId="0" fillId="0" borderId="1" xfId="0" applyFill="1" applyBorder="1" applyAlignment="1"/>
    <xf numFmtId="0" fontId="0" fillId="0" borderId="4" xfId="0" applyBorder="1" applyAlignment="1">
      <alignment horizontal="left" indent="2"/>
    </xf>
    <xf numFmtId="0" fontId="0" fillId="0" borderId="3" xfId="0" applyBorder="1" applyAlignment="1">
      <alignment horizontal="left" indent="2"/>
    </xf>
    <xf numFmtId="0" fontId="0" fillId="0" borderId="1" xfId="0" applyBorder="1" applyAlignment="1">
      <alignment vertical="top"/>
    </xf>
    <xf numFmtId="0" fontId="0" fillId="2" borderId="1" xfId="0" applyFill="1" applyBorder="1"/>
    <xf numFmtId="0" fontId="0" fillId="0" borderId="1" xfId="0" applyFill="1" applyBorder="1" applyAlignment="1">
      <alignment vertical="top" wrapText="1"/>
    </xf>
    <xf numFmtId="0" fontId="0" fillId="2" borderId="1" xfId="0" applyFill="1" applyBorder="1" applyAlignment="1">
      <alignment horizontal="center" vertical="top"/>
    </xf>
    <xf numFmtId="0" fontId="3" fillId="2" borderId="1" xfId="0" applyFont="1" applyFill="1" applyBorder="1" applyAlignment="1">
      <alignment vertical="top" wrapText="1"/>
    </xf>
    <xf numFmtId="3" fontId="4" fillId="0" borderId="1" xfId="0" applyNumberFormat="1" applyFont="1" applyBorder="1" applyAlignment="1">
      <alignment horizontal="left" indent="2"/>
    </xf>
    <xf numFmtId="3" fontId="4" fillId="0" borderId="1" xfId="0" applyNumberFormat="1" applyFont="1" applyBorder="1" applyAlignment="1">
      <alignment horizontal="right"/>
    </xf>
    <xf numFmtId="3" fontId="4" fillId="0" borderId="1" xfId="0" applyNumberFormat="1" applyFont="1" applyBorder="1"/>
    <xf numFmtId="0" fontId="4" fillId="0" borderId="1" xfId="0" applyFont="1" applyBorder="1" applyAlignment="1">
      <alignment horizontal="right"/>
    </xf>
    <xf numFmtId="0" fontId="3" fillId="2" borderId="1" xfId="0" applyFont="1" applyFill="1" applyBorder="1" applyAlignment="1">
      <alignment horizontal="center" vertical="top"/>
    </xf>
    <xf numFmtId="3" fontId="2" fillId="0" borderId="1" xfId="0" applyNumberFormat="1" applyFont="1" applyBorder="1"/>
    <xf numFmtId="164" fontId="0" fillId="0" borderId="1" xfId="0" applyNumberFormat="1" applyBorder="1" applyAlignment="1"/>
    <xf numFmtId="164" fontId="0" fillId="0" borderId="1" xfId="0" applyNumberFormat="1" applyBorder="1"/>
    <xf numFmtId="3" fontId="0" fillId="0" borderId="4" xfId="0" applyNumberFormat="1" applyBorder="1" applyAlignment="1">
      <alignment horizontal="right"/>
    </xf>
    <xf numFmtId="164" fontId="0" fillId="0" borderId="1" xfId="0" applyNumberFormat="1" applyBorder="1" applyAlignment="1">
      <alignment horizontal="right"/>
    </xf>
    <xf numFmtId="164" fontId="0" fillId="0" borderId="4" xfId="0" applyNumberFormat="1" applyBorder="1" applyAlignment="1">
      <alignment horizontal="right"/>
    </xf>
    <xf numFmtId="0" fontId="0" fillId="0" borderId="0" xfId="0" applyFill="1" applyBorder="1"/>
    <xf numFmtId="3" fontId="0" fillId="0" borderId="1" xfId="0" applyNumberFormat="1" applyBorder="1"/>
    <xf numFmtId="3" fontId="0" fillId="0" borderId="1" xfId="0" applyNumberFormat="1" applyBorder="1" applyAlignment="1">
      <alignment wrapText="1"/>
    </xf>
    <xf numFmtId="0" fontId="0" fillId="0" borderId="0" xfId="0"/>
    <xf numFmtId="165" fontId="0" fillId="0" borderId="3" xfId="0" applyNumberFormat="1" applyBorder="1" applyAlignment="1">
      <alignment horizontal="right"/>
    </xf>
    <xf numFmtId="165" fontId="0" fillId="0" borderId="1" xfId="0" applyNumberFormat="1" applyFill="1" applyBorder="1"/>
    <xf numFmtId="165" fontId="0" fillId="0" borderId="1" xfId="0" applyNumberFormat="1" applyFill="1" applyBorder="1" applyAlignment="1">
      <alignment horizontal="right"/>
    </xf>
    <xf numFmtId="0" fontId="0" fillId="0" borderId="1" xfId="0" applyFill="1" applyBorder="1" applyAlignment="1">
      <alignment horizontal="right"/>
    </xf>
    <xf numFmtId="0" fontId="1" fillId="2" borderId="1" xfId="0" applyFont="1" applyFill="1" applyBorder="1"/>
    <xf numFmtId="0" fontId="0" fillId="0" borderId="0" xfId="0"/>
    <xf numFmtId="3" fontId="0" fillId="0" borderId="3" xfId="0" applyNumberFormat="1" applyBorder="1"/>
    <xf numFmtId="0" fontId="0" fillId="3" borderId="1" xfId="0" applyFill="1" applyBorder="1"/>
    <xf numFmtId="3" fontId="0" fillId="3" borderId="1" xfId="0" applyNumberFormat="1" applyFill="1" applyBorder="1"/>
    <xf numFmtId="0" fontId="0" fillId="2" borderId="1" xfId="0" applyFill="1" applyBorder="1" applyAlignment="1"/>
    <xf numFmtId="0" fontId="0" fillId="0" borderId="7" xfId="0" applyFill="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9" fillId="2" borderId="1" xfId="0" applyFont="1" applyFill="1" applyBorder="1" applyAlignment="1">
      <alignment horizontal="center"/>
    </xf>
    <xf numFmtId="0" fontId="9" fillId="2" borderId="1" xfId="0" applyFont="1" applyFill="1" applyBorder="1" applyAlignment="1"/>
    <xf numFmtId="0" fontId="0" fillId="2" borderId="2" xfId="0" applyFill="1" applyBorder="1" applyAlignment="1">
      <alignment wrapText="1"/>
    </xf>
    <xf numFmtId="0" fontId="0" fillId="2" borderId="5" xfId="0" applyFill="1" applyBorder="1" applyAlignment="1">
      <alignment wrapText="1"/>
    </xf>
    <xf numFmtId="0" fontId="0" fillId="2" borderId="6" xfId="0" applyFill="1" applyBorder="1" applyAlignment="1"/>
    <xf numFmtId="0" fontId="0" fillId="2" borderId="2" xfId="0" applyFill="1" applyBorder="1" applyAlignment="1"/>
    <xf numFmtId="0" fontId="3" fillId="2" borderId="1" xfId="0" applyFont="1" applyFill="1" applyBorder="1" applyAlignment="1">
      <alignment horizontal="center" vertical="top" wrapText="1"/>
    </xf>
    <xf numFmtId="0" fontId="0" fillId="0" borderId="8" xfId="0" applyBorder="1" applyAlignment="1"/>
    <xf numFmtId="0" fontId="0" fillId="0" borderId="0" xfId="0" applyAlignment="1"/>
    <xf numFmtId="0" fontId="0" fillId="0" borderId="0" xfId="0" applyFill="1" applyBorder="1" applyAlignment="1">
      <alignment vertical="top" wrapText="1"/>
    </xf>
    <xf numFmtId="0" fontId="0" fillId="2" borderId="5" xfId="0" applyFill="1" applyBorder="1" applyAlignment="1"/>
    <xf numFmtId="3" fontId="4" fillId="2" borderId="5" xfId="0" applyNumberFormat="1" applyFont="1" applyFill="1" applyBorder="1" applyAlignment="1">
      <alignment horizontal="left"/>
    </xf>
    <xf numFmtId="3" fontId="4" fillId="2" borderId="6" xfId="0" applyNumberFormat="1" applyFont="1" applyFill="1" applyBorder="1" applyAlignment="1">
      <alignment horizontal="left"/>
    </xf>
    <xf numFmtId="0" fontId="4" fillId="2" borderId="2" xfId="0" applyFont="1" applyFill="1" applyBorder="1" applyAlignment="1">
      <alignment horizontal="left"/>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wrapText="1"/>
    </xf>
    <xf numFmtId="0" fontId="10" fillId="2" borderId="1" xfId="0" applyFont="1" applyFill="1" applyBorder="1" applyAlignment="1">
      <alignment horizontal="center" vertical="top" wrapText="1"/>
    </xf>
    <xf numFmtId="0" fontId="8" fillId="0" borderId="0" xfId="0" applyFont="1" applyFill="1" applyBorder="1" applyAlignment="1">
      <alignment horizontal="center"/>
    </xf>
    <xf numFmtId="0" fontId="0" fillId="0" borderId="0" xfId="0" applyBorder="1" applyAlignment="1"/>
    <xf numFmtId="0" fontId="3" fillId="2" borderId="1" xfId="0" applyFont="1" applyFill="1" applyBorder="1" applyAlignment="1">
      <alignment horizontal="center" vertical="top"/>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 xfId="0" applyFont="1" applyFill="1" applyBorder="1" applyAlignment="1">
      <alignment horizontal="center" vertical="top"/>
    </xf>
    <xf numFmtId="0" fontId="3" fillId="2" borderId="2" xfId="0" applyFont="1" applyFill="1" applyBorder="1" applyAlignment="1">
      <alignment horizontal="center" vertical="top"/>
    </xf>
    <xf numFmtId="0" fontId="3" fillId="2" borderId="6" xfId="0" applyFont="1" applyFill="1" applyBorder="1" applyAlignment="1">
      <alignment horizontal="center" vertical="top"/>
    </xf>
    <xf numFmtId="0" fontId="0" fillId="0" borderId="0" xfId="0" applyFill="1" applyBorder="1" applyAlignment="1">
      <alignment wrapText="1"/>
    </xf>
    <xf numFmtId="0" fontId="1" fillId="2" borderId="5" xfId="0" applyFont="1" applyFill="1" applyBorder="1" applyAlignment="1">
      <alignment horizontal="center" vertical="top"/>
    </xf>
    <xf numFmtId="0" fontId="0" fillId="0" borderId="0" xfId="0" applyAlignment="1">
      <alignment wrapText="1"/>
    </xf>
    <xf numFmtId="0" fontId="0" fillId="2" borderId="0" xfId="0" applyFill="1" applyBorder="1" applyAlignment="1">
      <alignment vertical="top" wrapText="1"/>
    </xf>
    <xf numFmtId="0" fontId="5" fillId="0" borderId="0" xfId="0" applyFont="1" applyAlignment="1">
      <alignment wrapText="1"/>
    </xf>
    <xf numFmtId="0" fontId="5" fillId="0" borderId="0" xfId="0" applyFont="1"/>
    <xf numFmtId="0" fontId="0" fillId="0" borderId="0" xfId="0"/>
    <xf numFmtId="166" fontId="0" fillId="0" borderId="0" xfId="0" applyNumberFormat="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view="pageLayout" workbookViewId="0">
      <selection activeCell="J24" sqref="J24"/>
    </sheetView>
  </sheetViews>
  <sheetFormatPr baseColWidth="10" defaultRowHeight="13" x14ac:dyDescent="0"/>
  <cols>
    <col min="1" max="1" width="37.28515625" customWidth="1"/>
    <col min="2" max="2" width="13.5703125" customWidth="1"/>
    <col min="3" max="3" width="13.85546875" customWidth="1"/>
    <col min="4" max="4" width="12" customWidth="1"/>
    <col min="6" max="6" width="23.7109375" customWidth="1"/>
    <col min="7" max="8" width="18.85546875" customWidth="1"/>
    <col min="9" max="9" width="19.140625" customWidth="1"/>
    <col min="10" max="10" width="16.5703125" customWidth="1"/>
  </cols>
  <sheetData>
    <row r="1" spans="1:10" ht="18">
      <c r="A1" s="99" t="s">
        <v>33</v>
      </c>
      <c r="B1" s="99"/>
      <c r="C1" s="100"/>
      <c r="D1" s="100"/>
      <c r="E1" s="100"/>
      <c r="F1" s="99" t="s">
        <v>32</v>
      </c>
      <c r="G1" s="99"/>
      <c r="H1" s="99"/>
      <c r="I1" s="99"/>
      <c r="J1" s="99"/>
    </row>
    <row r="2" spans="1:10" s="107" customFormat="1" ht="17" customHeight="1">
      <c r="A2" s="106"/>
    </row>
    <row r="3" spans="1:10" s="67" customFormat="1">
      <c r="A3" s="90" t="s">
        <v>127</v>
      </c>
      <c r="B3" s="105" t="s">
        <v>151</v>
      </c>
      <c r="C3" s="105"/>
      <c r="D3" s="105"/>
      <c r="E3" s="70" t="s">
        <v>152</v>
      </c>
      <c r="F3" s="90" t="s">
        <v>127</v>
      </c>
      <c r="G3" s="105" t="s">
        <v>153</v>
      </c>
      <c r="H3" s="105"/>
      <c r="I3" s="105"/>
      <c r="J3" s="70" t="s">
        <v>154</v>
      </c>
    </row>
    <row r="4" spans="1:10" ht="52">
      <c r="A4" s="15"/>
      <c r="B4" s="42" t="s">
        <v>149</v>
      </c>
      <c r="C4" s="42" t="s">
        <v>150</v>
      </c>
      <c r="D4" s="42" t="s">
        <v>141</v>
      </c>
      <c r="E4" s="42"/>
      <c r="F4" s="43"/>
      <c r="G4" s="42" t="s">
        <v>149</v>
      </c>
      <c r="H4" s="42" t="s">
        <v>122</v>
      </c>
      <c r="I4" s="42" t="s">
        <v>141</v>
      </c>
      <c r="J4" s="42"/>
    </row>
    <row r="5" spans="1:10">
      <c r="A5" s="2" t="s">
        <v>89</v>
      </c>
      <c r="B5" s="76">
        <v>184</v>
      </c>
      <c r="C5" s="76">
        <v>2183</v>
      </c>
      <c r="D5" s="76">
        <f t="shared" ref="D5:D10" si="0">SUM(B5:C5)</f>
        <v>2367</v>
      </c>
      <c r="E5" s="76">
        <v>8173</v>
      </c>
      <c r="F5" s="3" t="s">
        <v>89</v>
      </c>
      <c r="G5" s="2">
        <v>184</v>
      </c>
      <c r="H5" s="13">
        <v>2183</v>
      </c>
      <c r="I5" s="13">
        <f t="shared" ref="I5:I6" si="1">SUM(G5:H5)</f>
        <v>2367</v>
      </c>
      <c r="J5" s="13">
        <v>8173</v>
      </c>
    </row>
    <row r="6" spans="1:10" ht="13" customHeight="1">
      <c r="A6" s="57" t="s">
        <v>14</v>
      </c>
      <c r="B6" s="93"/>
      <c r="C6" s="94"/>
      <c r="D6" s="94"/>
      <c r="E6" s="92">
        <v>4391</v>
      </c>
      <c r="F6" s="27" t="s">
        <v>0</v>
      </c>
      <c r="G6" s="77">
        <v>165139079</v>
      </c>
      <c r="H6" s="77">
        <v>843460698</v>
      </c>
      <c r="I6" s="77">
        <f t="shared" si="1"/>
        <v>1008599777</v>
      </c>
      <c r="J6" s="77">
        <v>3356102096</v>
      </c>
    </row>
    <row r="7" spans="1:10" ht="14" customHeight="1">
      <c r="A7" s="57" t="s">
        <v>15</v>
      </c>
      <c r="B7" s="93"/>
      <c r="C7" s="94"/>
      <c r="D7" s="94"/>
      <c r="E7" s="92">
        <v>604</v>
      </c>
      <c r="F7" s="58" t="s">
        <v>110</v>
      </c>
      <c r="G7" s="36" t="s">
        <v>61</v>
      </c>
      <c r="H7" s="36" t="s">
        <v>61</v>
      </c>
      <c r="I7" s="36" t="s">
        <v>61</v>
      </c>
      <c r="J7" s="36" t="s">
        <v>61</v>
      </c>
    </row>
    <row r="8" spans="1:10">
      <c r="A8" s="57" t="s">
        <v>16</v>
      </c>
      <c r="B8" s="93"/>
      <c r="C8" s="94"/>
      <c r="D8" s="94"/>
      <c r="E8" s="92">
        <v>238</v>
      </c>
      <c r="F8" s="59" t="s">
        <v>125</v>
      </c>
      <c r="G8" s="24">
        <f>G6/G5</f>
        <v>897494.99456521741</v>
      </c>
      <c r="H8" s="24">
        <f t="shared" ref="H8:J8" si="2">H6/H5</f>
        <v>386376.86578103527</v>
      </c>
      <c r="I8" s="24">
        <f t="shared" si="2"/>
        <v>426108.90452049009</v>
      </c>
      <c r="J8" s="24">
        <f t="shared" si="2"/>
        <v>410632.82711366698</v>
      </c>
    </row>
    <row r="9" spans="1:10">
      <c r="A9" s="57" t="s">
        <v>17</v>
      </c>
      <c r="B9" s="93"/>
      <c r="C9" s="94"/>
      <c r="D9" s="94"/>
      <c r="E9" s="92">
        <v>13406</v>
      </c>
      <c r="F9" s="62"/>
      <c r="G9" s="31"/>
      <c r="H9" s="31"/>
      <c r="I9" s="31"/>
      <c r="J9" s="31"/>
    </row>
    <row r="10" spans="1:10">
      <c r="A10" s="2" t="s">
        <v>113</v>
      </c>
      <c r="B10" s="76">
        <v>116484</v>
      </c>
      <c r="C10" s="76">
        <v>410300</v>
      </c>
      <c r="D10" s="76">
        <f t="shared" si="0"/>
        <v>526784</v>
      </c>
      <c r="E10" s="76">
        <v>1454104</v>
      </c>
      <c r="F10" s="102" t="s">
        <v>48</v>
      </c>
      <c r="G10" s="103"/>
      <c r="H10" s="103"/>
      <c r="I10" s="103"/>
      <c r="J10" s="104"/>
    </row>
    <row r="11" spans="1:10">
      <c r="A11" s="55" t="s">
        <v>8</v>
      </c>
      <c r="B11" s="12" t="s">
        <v>59</v>
      </c>
      <c r="C11" s="12" t="s">
        <v>58</v>
      </c>
      <c r="D11" s="12" t="s">
        <v>58</v>
      </c>
      <c r="E11" s="12" t="s">
        <v>58</v>
      </c>
      <c r="F11" s="28" t="s">
        <v>93</v>
      </c>
      <c r="G11" s="77">
        <v>86701000</v>
      </c>
      <c r="H11" s="78">
        <v>80489000</v>
      </c>
      <c r="I11" s="78">
        <f t="shared" ref="I11" si="3">SUM(G11:H11)</f>
        <v>167190000</v>
      </c>
      <c r="J11" s="78">
        <v>763062000</v>
      </c>
    </row>
    <row r="12" spans="1:10">
      <c r="A12" s="56" t="s">
        <v>13</v>
      </c>
      <c r="B12" s="13">
        <f>B10/B5</f>
        <v>633.06521739130437</v>
      </c>
      <c r="C12" s="13">
        <f>C10/C5</f>
        <v>187.95235913879981</v>
      </c>
      <c r="D12" s="13">
        <f>D10/D5</f>
        <v>222.55344317701733</v>
      </c>
      <c r="E12" s="13">
        <f>E10/E5</f>
        <v>177.91557567600637</v>
      </c>
      <c r="F12" s="60" t="s">
        <v>3</v>
      </c>
      <c r="G12" s="37" t="s">
        <v>57</v>
      </c>
      <c r="H12" s="37" t="s">
        <v>56</v>
      </c>
      <c r="I12" s="37" t="s">
        <v>56</v>
      </c>
      <c r="J12" s="37" t="s">
        <v>56</v>
      </c>
    </row>
    <row r="13" spans="1:10">
      <c r="A13" s="16"/>
      <c r="B13" s="16"/>
      <c r="C13" s="16"/>
      <c r="D13" s="16"/>
      <c r="E13" s="16"/>
      <c r="F13" s="61" t="s">
        <v>4</v>
      </c>
      <c r="G13" s="78">
        <f>G11/G5</f>
        <v>471201.08695652173</v>
      </c>
      <c r="H13" s="78">
        <f t="shared" ref="H13:J13" si="4">H11/H5</f>
        <v>36870.819972514888</v>
      </c>
      <c r="I13" s="78">
        <f t="shared" si="4"/>
        <v>70633.713561470213</v>
      </c>
      <c r="J13" s="78">
        <f t="shared" si="4"/>
        <v>93363.758717729113</v>
      </c>
    </row>
    <row r="14" spans="1:10">
      <c r="A14" s="95" t="s">
        <v>94</v>
      </c>
      <c r="B14" s="95"/>
      <c r="C14" s="95"/>
      <c r="D14" s="95"/>
      <c r="E14" s="95"/>
      <c r="F14" s="6" t="s">
        <v>92</v>
      </c>
      <c r="G14" s="87">
        <v>23063</v>
      </c>
      <c r="H14" s="87">
        <v>4507</v>
      </c>
      <c r="I14" s="87">
        <v>5949</v>
      </c>
      <c r="J14" s="87">
        <v>20141</v>
      </c>
    </row>
    <row r="15" spans="1:10">
      <c r="A15" s="2" t="s">
        <v>91</v>
      </c>
      <c r="B15" s="13">
        <v>46337</v>
      </c>
      <c r="C15" s="13">
        <v>97708</v>
      </c>
      <c r="D15" s="13">
        <f t="shared" ref="D15:D16" si="5">SUM(B15:C15)</f>
        <v>144045</v>
      </c>
      <c r="E15" s="13">
        <v>477343</v>
      </c>
      <c r="F15" s="1"/>
    </row>
    <row r="16" spans="1:10">
      <c r="A16" s="2" t="s">
        <v>2</v>
      </c>
      <c r="B16" s="13">
        <v>56322</v>
      </c>
      <c r="C16" s="13">
        <v>255869</v>
      </c>
      <c r="D16" s="13">
        <f t="shared" si="5"/>
        <v>312191</v>
      </c>
      <c r="E16" s="13">
        <v>773652</v>
      </c>
      <c r="F16" s="101" t="s">
        <v>49</v>
      </c>
      <c r="G16" s="95"/>
      <c r="H16" s="95"/>
      <c r="I16" s="95"/>
      <c r="J16" s="95"/>
    </row>
    <row r="17" spans="1:10">
      <c r="A17" s="2" t="s">
        <v>50</v>
      </c>
      <c r="B17" s="13">
        <v>4016</v>
      </c>
      <c r="C17" s="13">
        <v>22178</v>
      </c>
      <c r="D17" s="13">
        <f>SUM(B17:C17)</f>
        <v>26194</v>
      </c>
      <c r="E17" s="13">
        <v>81707</v>
      </c>
      <c r="F17" s="3" t="s">
        <v>53</v>
      </c>
      <c r="G17" s="13">
        <v>54</v>
      </c>
      <c r="H17" s="13">
        <v>917</v>
      </c>
      <c r="I17" s="13">
        <f>SUM(G17:H17)</f>
        <v>971</v>
      </c>
      <c r="J17" s="13">
        <v>3279</v>
      </c>
    </row>
    <row r="18" spans="1:10" ht="26">
      <c r="A18" s="28" t="s">
        <v>26</v>
      </c>
      <c r="B18" s="13">
        <v>9809</v>
      </c>
      <c r="C18" s="13">
        <v>34545</v>
      </c>
      <c r="D18" s="13">
        <f>SUM(B18:C18)</f>
        <v>44354</v>
      </c>
      <c r="E18" s="13">
        <v>121402</v>
      </c>
      <c r="F18" s="3" t="s">
        <v>55</v>
      </c>
      <c r="G18" s="13">
        <v>37</v>
      </c>
      <c r="H18" s="13">
        <v>565</v>
      </c>
      <c r="I18" s="13">
        <f t="shared" ref="I18:I21" si="6">SUM(G18:H18)</f>
        <v>602</v>
      </c>
      <c r="J18" s="13">
        <v>2067</v>
      </c>
    </row>
    <row r="19" spans="1:10">
      <c r="B19" s="9"/>
      <c r="C19" s="29"/>
      <c r="D19" s="29"/>
      <c r="E19" s="29"/>
      <c r="F19" s="3" t="s">
        <v>35</v>
      </c>
      <c r="G19" s="13">
        <v>44</v>
      </c>
      <c r="H19" s="13">
        <v>471</v>
      </c>
      <c r="I19" s="13">
        <f t="shared" si="6"/>
        <v>515</v>
      </c>
      <c r="J19" s="13">
        <v>1670</v>
      </c>
    </row>
    <row r="20" spans="1:10">
      <c r="A20" s="95" t="s">
        <v>95</v>
      </c>
      <c r="B20" s="95"/>
      <c r="C20" s="95"/>
      <c r="D20" s="95"/>
      <c r="E20" s="95"/>
      <c r="F20" s="3" t="s">
        <v>36</v>
      </c>
      <c r="G20" s="13">
        <v>13</v>
      </c>
      <c r="H20" s="13">
        <v>166</v>
      </c>
      <c r="I20" s="13">
        <f t="shared" si="6"/>
        <v>179</v>
      </c>
      <c r="J20" s="13">
        <v>717</v>
      </c>
    </row>
    <row r="21" spans="1:10">
      <c r="A21" s="63" t="s">
        <v>126</v>
      </c>
      <c r="B21" s="76">
        <v>116484</v>
      </c>
      <c r="C21" s="76">
        <v>410300</v>
      </c>
      <c r="D21" s="76">
        <f t="shared" ref="D21" si="7">SUM(B21:C21)</f>
        <v>526784</v>
      </c>
      <c r="E21" s="76">
        <v>1454104</v>
      </c>
      <c r="F21" s="3" t="s">
        <v>54</v>
      </c>
      <c r="G21" s="13">
        <v>36</v>
      </c>
      <c r="H21" s="13">
        <v>64</v>
      </c>
      <c r="I21" s="13">
        <f t="shared" si="6"/>
        <v>100</v>
      </c>
      <c r="J21" s="13">
        <v>440</v>
      </c>
    </row>
    <row r="22" spans="1:10">
      <c r="A22" s="57" t="s">
        <v>6</v>
      </c>
      <c r="B22" s="13">
        <v>96723</v>
      </c>
      <c r="C22" s="13">
        <v>380569</v>
      </c>
      <c r="D22" s="13">
        <f>SUM(B22:C22)</f>
        <v>477292</v>
      </c>
      <c r="E22" s="13">
        <v>1204914</v>
      </c>
      <c r="F22" s="96" t="s">
        <v>19</v>
      </c>
      <c r="G22" s="97"/>
      <c r="H22" s="97"/>
      <c r="I22" s="97"/>
    </row>
    <row r="23" spans="1:10">
      <c r="A23" s="57" t="s">
        <v>51</v>
      </c>
      <c r="B23" s="13">
        <v>19761</v>
      </c>
      <c r="C23" s="29">
        <v>29731</v>
      </c>
      <c r="D23" s="13">
        <f>SUM(B23:C23)</f>
        <v>49492</v>
      </c>
      <c r="E23" s="13">
        <v>249190</v>
      </c>
      <c r="F23" s="98"/>
      <c r="G23" s="98"/>
      <c r="H23" s="98"/>
      <c r="I23" s="98"/>
    </row>
    <row r="24" spans="1:10">
      <c r="A24" s="2" t="s">
        <v>52</v>
      </c>
      <c r="B24" s="13">
        <v>1317</v>
      </c>
      <c r="C24" s="13">
        <v>12009</v>
      </c>
      <c r="D24" s="13">
        <f>SUM(B24:C24)</f>
        <v>13326</v>
      </c>
      <c r="E24" s="13">
        <v>36685</v>
      </c>
      <c r="F24" s="30"/>
      <c r="G24" s="29"/>
      <c r="H24" s="29"/>
      <c r="I24" s="29"/>
      <c r="J24" s="29"/>
    </row>
    <row r="25" spans="1:10">
      <c r="B25" s="9"/>
      <c r="C25" s="29"/>
      <c r="D25" s="29"/>
      <c r="E25" s="29"/>
    </row>
    <row r="26" spans="1:10">
      <c r="A26" s="95" t="s">
        <v>85</v>
      </c>
      <c r="B26" s="95"/>
      <c r="C26" s="95"/>
      <c r="D26" s="95"/>
      <c r="E26" s="95"/>
      <c r="F26" s="30"/>
      <c r="G26" s="85"/>
      <c r="H26" s="85"/>
      <c r="I26" s="85"/>
    </row>
    <row r="27" spans="1:10">
      <c r="A27" s="5" t="s">
        <v>112</v>
      </c>
      <c r="B27" s="13">
        <v>10</v>
      </c>
      <c r="C27" s="13">
        <v>231</v>
      </c>
      <c r="D27" s="13">
        <f>SUM(B27:C27)</f>
        <v>241</v>
      </c>
      <c r="E27" s="13">
        <v>1239</v>
      </c>
      <c r="I27" s="134"/>
      <c r="J27" s="38"/>
    </row>
    <row r="28" spans="1:10">
      <c r="A28" s="4" t="s">
        <v>37</v>
      </c>
      <c r="B28" s="13">
        <v>71</v>
      </c>
      <c r="C28" s="13">
        <v>980</v>
      </c>
      <c r="D28" s="13">
        <f t="shared" ref="D28:D31" si="8">SUM(B28:C28)</f>
        <v>1051</v>
      </c>
      <c r="E28" s="13">
        <v>3757</v>
      </c>
    </row>
    <row r="29" spans="1:10">
      <c r="A29" s="5" t="s">
        <v>38</v>
      </c>
      <c r="B29" s="13">
        <v>54</v>
      </c>
      <c r="C29" s="13">
        <v>521</v>
      </c>
      <c r="D29" s="13">
        <f t="shared" si="8"/>
        <v>575</v>
      </c>
      <c r="E29" s="13">
        <v>1722</v>
      </c>
    </row>
    <row r="30" spans="1:10">
      <c r="A30" s="5" t="s">
        <v>39</v>
      </c>
      <c r="B30" s="13">
        <v>23</v>
      </c>
      <c r="C30" s="13">
        <v>396</v>
      </c>
      <c r="D30" s="13">
        <f t="shared" si="8"/>
        <v>419</v>
      </c>
      <c r="E30" s="13">
        <v>1243</v>
      </c>
      <c r="I30" s="134"/>
    </row>
    <row r="31" spans="1:10">
      <c r="A31" s="5" t="s">
        <v>40</v>
      </c>
      <c r="B31" s="13">
        <v>26</v>
      </c>
      <c r="C31" s="13">
        <v>55</v>
      </c>
      <c r="D31" s="13">
        <f t="shared" si="8"/>
        <v>81</v>
      </c>
      <c r="E31" s="13">
        <v>212</v>
      </c>
    </row>
    <row r="32" spans="1:10">
      <c r="A32" s="22"/>
      <c r="B32" s="22"/>
      <c r="C32" s="26"/>
      <c r="D32" s="26"/>
      <c r="E32" s="26"/>
    </row>
  </sheetData>
  <mergeCells count="11">
    <mergeCell ref="A26:E26"/>
    <mergeCell ref="A14:E14"/>
    <mergeCell ref="F22:I23"/>
    <mergeCell ref="F1:J1"/>
    <mergeCell ref="A1:E1"/>
    <mergeCell ref="F16:J16"/>
    <mergeCell ref="F10:J10"/>
    <mergeCell ref="A20:E20"/>
    <mergeCell ref="B3:D3"/>
    <mergeCell ref="G3:I3"/>
    <mergeCell ref="A2:XFD2"/>
  </mergeCells>
  <phoneticPr fontId="6" type="noConversion"/>
  <pageMargins left="0.75" right="0.75" top="1" bottom="1" header="0.5" footer="0.5"/>
  <pageSetup orientation="landscape" horizontalDpi="4294967292" verticalDpi="4294967292"/>
  <headerFooter>
    <oddHeader>&amp;C&amp;16Maine Senior Farmers&amp;18_x000D_</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topLeftCell="D1" workbookViewId="0">
      <selection activeCell="J6" sqref="J6"/>
    </sheetView>
  </sheetViews>
  <sheetFormatPr baseColWidth="10" defaultRowHeight="13" x14ac:dyDescent="0"/>
  <cols>
    <col min="1" max="1" width="35.85546875" customWidth="1"/>
    <col min="2" max="2" width="14.28515625" customWidth="1"/>
    <col min="3" max="3" width="13.140625" customWidth="1"/>
    <col min="4" max="4" width="12.5703125" customWidth="1"/>
    <col min="5" max="5" width="11.5703125" customWidth="1"/>
    <col min="6" max="6" width="23.140625" customWidth="1"/>
    <col min="7" max="7" width="17.28515625" customWidth="1"/>
    <col min="8" max="8" width="17.85546875" customWidth="1"/>
    <col min="9" max="9" width="17.28515625" customWidth="1"/>
    <col min="10" max="10" width="15.28515625" customWidth="1"/>
  </cols>
  <sheetData>
    <row r="1" spans="1:10" ht="18">
      <c r="A1" s="99" t="s">
        <v>33</v>
      </c>
      <c r="B1" s="99"/>
      <c r="C1" s="99"/>
      <c r="D1" s="99"/>
      <c r="E1" s="99"/>
      <c r="F1" s="99" t="s">
        <v>32</v>
      </c>
      <c r="G1" s="99"/>
      <c r="H1" s="99"/>
      <c r="I1" s="99"/>
      <c r="J1" s="100"/>
    </row>
    <row r="2" spans="1:10" s="119" customFormat="1" ht="18">
      <c r="A2" s="118"/>
    </row>
    <row r="3" spans="1:10" s="53" customFormat="1" ht="15">
      <c r="A3" s="90" t="s">
        <v>127</v>
      </c>
      <c r="B3" s="105" t="s">
        <v>98</v>
      </c>
      <c r="C3" s="105"/>
      <c r="D3" s="105"/>
      <c r="E3" s="70" t="s">
        <v>105</v>
      </c>
      <c r="F3" s="90" t="s">
        <v>127</v>
      </c>
      <c r="G3" s="117" t="s">
        <v>106</v>
      </c>
      <c r="H3" s="117"/>
      <c r="I3" s="117"/>
      <c r="J3" s="70" t="s">
        <v>107</v>
      </c>
    </row>
    <row r="4" spans="1:10" ht="30">
      <c r="A4" s="15"/>
      <c r="B4" s="42" t="s">
        <v>96</v>
      </c>
      <c r="C4" s="42" t="s">
        <v>97</v>
      </c>
      <c r="D4" s="42" t="s">
        <v>134</v>
      </c>
      <c r="E4" s="42"/>
      <c r="F4" s="15"/>
      <c r="G4" s="44" t="s">
        <v>133</v>
      </c>
      <c r="H4" s="44" t="s">
        <v>99</v>
      </c>
      <c r="I4" s="44" t="s">
        <v>135</v>
      </c>
      <c r="J4" s="42"/>
    </row>
    <row r="5" spans="1:10">
      <c r="A5" s="2" t="s">
        <v>88</v>
      </c>
      <c r="B5" s="2">
        <v>931</v>
      </c>
      <c r="C5" s="83">
        <v>1302</v>
      </c>
      <c r="D5" s="13">
        <f>SUM(B5+C5)</f>
        <v>2233</v>
      </c>
      <c r="E5" s="20">
        <v>1384</v>
      </c>
      <c r="F5" s="2" t="s">
        <v>88</v>
      </c>
      <c r="G5" s="17">
        <v>931</v>
      </c>
      <c r="H5" s="32">
        <v>1302</v>
      </c>
      <c r="I5" s="32">
        <f>SUM(G5+H5)</f>
        <v>2233</v>
      </c>
      <c r="J5" s="23">
        <v>1384</v>
      </c>
    </row>
    <row r="6" spans="1:10">
      <c r="A6" s="2" t="s">
        <v>84</v>
      </c>
      <c r="B6" s="13">
        <v>87860</v>
      </c>
      <c r="C6" s="13">
        <v>119912</v>
      </c>
      <c r="D6" s="13">
        <f>SUM(B6:C6)</f>
        <v>207772</v>
      </c>
      <c r="E6" s="13">
        <v>164004</v>
      </c>
      <c r="F6" s="2" t="s">
        <v>5</v>
      </c>
      <c r="G6" s="25">
        <v>269581000</v>
      </c>
      <c r="H6" s="25">
        <v>428683000</v>
      </c>
      <c r="I6" s="25">
        <v>698265000</v>
      </c>
      <c r="J6" s="18">
        <v>470286000</v>
      </c>
    </row>
    <row r="7" spans="1:10">
      <c r="A7" s="55" t="s">
        <v>3</v>
      </c>
      <c r="B7" s="19" t="s">
        <v>58</v>
      </c>
      <c r="C7" s="19" t="s">
        <v>58</v>
      </c>
      <c r="D7" s="19" t="s">
        <v>58</v>
      </c>
      <c r="E7" s="19" t="s">
        <v>58</v>
      </c>
      <c r="F7" s="65" t="s">
        <v>136</v>
      </c>
      <c r="G7" s="86" t="s">
        <v>60</v>
      </c>
      <c r="H7" s="86" t="s">
        <v>60</v>
      </c>
      <c r="I7" s="36" t="s">
        <v>61</v>
      </c>
      <c r="J7" s="36" t="s">
        <v>61</v>
      </c>
    </row>
    <row r="8" spans="1:10">
      <c r="A8" s="56" t="s">
        <v>4</v>
      </c>
      <c r="B8" s="19">
        <f>B6/B5</f>
        <v>94.371643394199779</v>
      </c>
      <c r="C8" s="19">
        <f>C6/C5</f>
        <v>92.098310291858681</v>
      </c>
      <c r="D8" s="19">
        <f>D6/D5</f>
        <v>93.046126287505601</v>
      </c>
      <c r="E8" s="19">
        <f>E6/E5</f>
        <v>118.5</v>
      </c>
      <c r="F8" s="57" t="s">
        <v>137</v>
      </c>
      <c r="G8" s="33">
        <v>289561</v>
      </c>
      <c r="H8" s="33">
        <v>329250</v>
      </c>
      <c r="I8" s="33">
        <f>I6/I5</f>
        <v>312702.64218540082</v>
      </c>
      <c r="J8" s="33">
        <f>J6/J5</f>
        <v>339802.02312138729</v>
      </c>
    </row>
    <row r="9" spans="1:10">
      <c r="A9" s="16"/>
      <c r="B9" s="16"/>
      <c r="C9" s="16"/>
      <c r="D9" s="16"/>
      <c r="E9" s="16"/>
      <c r="F9" s="16"/>
      <c r="G9" s="35"/>
      <c r="H9" s="35"/>
      <c r="I9" s="35"/>
      <c r="J9" s="35"/>
    </row>
    <row r="10" spans="1:10">
      <c r="A10" s="113" t="s">
        <v>94</v>
      </c>
      <c r="B10" s="114"/>
      <c r="C10" s="114"/>
      <c r="D10" s="114"/>
      <c r="E10" s="115"/>
      <c r="F10" s="116" t="s">
        <v>48</v>
      </c>
      <c r="G10" s="95"/>
      <c r="H10" s="95"/>
      <c r="I10" s="95"/>
      <c r="J10" s="95"/>
    </row>
    <row r="11" spans="1:10">
      <c r="A11" s="21" t="s">
        <v>90</v>
      </c>
      <c r="B11" s="79">
        <v>24851</v>
      </c>
      <c r="C11" s="79">
        <v>23896</v>
      </c>
      <c r="D11" s="79">
        <f>SUM(B11:C11)</f>
        <v>48747</v>
      </c>
      <c r="E11" s="79">
        <v>66292</v>
      </c>
      <c r="F11" s="28" t="s">
        <v>93</v>
      </c>
      <c r="G11" s="80">
        <v>38450000</v>
      </c>
      <c r="H11" s="80">
        <v>69514000</v>
      </c>
      <c r="I11" s="80">
        <v>107965000</v>
      </c>
      <c r="J11" s="18">
        <v>101919000</v>
      </c>
    </row>
    <row r="12" spans="1:10">
      <c r="A12" s="8" t="s">
        <v>1</v>
      </c>
      <c r="B12" s="32">
        <v>47785</v>
      </c>
      <c r="C12" s="32">
        <v>72263</v>
      </c>
      <c r="D12" s="32">
        <f t="shared" ref="D12:D14" si="0">SUM(B12:C12)</f>
        <v>120048</v>
      </c>
      <c r="E12" s="32" t="s">
        <v>20</v>
      </c>
      <c r="F12" s="64" t="s">
        <v>138</v>
      </c>
      <c r="G12" s="81" t="s">
        <v>56</v>
      </c>
      <c r="H12" s="81" t="s">
        <v>56</v>
      </c>
      <c r="I12" s="81" t="s">
        <v>56</v>
      </c>
      <c r="J12" s="34" t="s">
        <v>56</v>
      </c>
    </row>
    <row r="13" spans="1:10">
      <c r="A13" s="2" t="s">
        <v>24</v>
      </c>
      <c r="B13" s="13">
        <v>7605</v>
      </c>
      <c r="C13" s="13">
        <v>7417</v>
      </c>
      <c r="D13" s="13">
        <f t="shared" si="0"/>
        <v>15022</v>
      </c>
      <c r="E13" s="32" t="s">
        <v>62</v>
      </c>
      <c r="F13" s="57" t="s">
        <v>139</v>
      </c>
      <c r="G13" s="80">
        <f>G11/G5</f>
        <v>41299.677765843182</v>
      </c>
      <c r="H13" s="80">
        <f t="shared" ref="H13:J13" si="1">H11/H5</f>
        <v>53390.168970814135</v>
      </c>
      <c r="I13" s="80">
        <f t="shared" si="1"/>
        <v>48349.753694581283</v>
      </c>
      <c r="J13" s="80">
        <f t="shared" si="1"/>
        <v>73640.895953757223</v>
      </c>
    </row>
    <row r="14" spans="1:10" ht="26">
      <c r="A14" s="28" t="s">
        <v>26</v>
      </c>
      <c r="B14" s="13">
        <v>7619</v>
      </c>
      <c r="C14" s="13">
        <v>16336</v>
      </c>
      <c r="D14" s="13">
        <f t="shared" si="0"/>
        <v>23955</v>
      </c>
      <c r="E14" s="32">
        <v>11337</v>
      </c>
      <c r="F14" s="66" t="s">
        <v>86</v>
      </c>
      <c r="G14" s="88">
        <v>4507</v>
      </c>
      <c r="H14" s="88">
        <v>-4511</v>
      </c>
      <c r="I14" s="88">
        <v>-751</v>
      </c>
      <c r="J14" s="89" t="s">
        <v>20</v>
      </c>
    </row>
    <row r="15" spans="1:10">
      <c r="A15" s="9"/>
      <c r="B15" s="9"/>
      <c r="C15" s="29"/>
      <c r="D15" s="29"/>
      <c r="E15" s="29"/>
    </row>
    <row r="16" spans="1:10">
      <c r="A16" s="110" t="s">
        <v>104</v>
      </c>
      <c r="B16" s="111"/>
      <c r="C16" s="111"/>
      <c r="D16" s="111"/>
      <c r="E16" s="112"/>
      <c r="F16" s="95" t="s">
        <v>49</v>
      </c>
      <c r="G16" s="95"/>
      <c r="H16" s="95"/>
      <c r="I16" s="95"/>
      <c r="J16" s="95"/>
    </row>
    <row r="17" spans="1:10">
      <c r="A17" s="63" t="s">
        <v>126</v>
      </c>
      <c r="B17" s="13">
        <v>87860</v>
      </c>
      <c r="C17" s="13">
        <v>119912</v>
      </c>
      <c r="D17" s="13">
        <f>SUM(B17:C17)</f>
        <v>207772</v>
      </c>
      <c r="E17" s="13">
        <v>164004</v>
      </c>
      <c r="F17" s="28" t="s">
        <v>53</v>
      </c>
      <c r="G17" s="2">
        <v>382</v>
      </c>
      <c r="H17" s="2">
        <v>643</v>
      </c>
      <c r="I17" s="2">
        <f t="shared" ref="I17:I20" si="2">SUM(G17:H17)</f>
        <v>1025</v>
      </c>
      <c r="J17" s="2">
        <v>558</v>
      </c>
    </row>
    <row r="18" spans="1:10">
      <c r="A18" s="71" t="s">
        <v>103</v>
      </c>
      <c r="B18" s="72">
        <v>70270</v>
      </c>
      <c r="C18" s="72">
        <v>108127</v>
      </c>
      <c r="D18" s="72">
        <v>178397</v>
      </c>
      <c r="E18" s="73">
        <v>118579</v>
      </c>
      <c r="F18" s="28" t="s">
        <v>55</v>
      </c>
      <c r="G18" s="2">
        <v>221</v>
      </c>
      <c r="H18" s="2">
        <v>350</v>
      </c>
      <c r="I18" s="2">
        <f t="shared" si="2"/>
        <v>571</v>
      </c>
      <c r="J18" s="2">
        <v>297</v>
      </c>
    </row>
    <row r="19" spans="1:10" ht="13" customHeight="1">
      <c r="A19" s="71" t="s">
        <v>123</v>
      </c>
      <c r="B19" s="72">
        <v>17590</v>
      </c>
      <c r="C19" s="72">
        <v>11785</v>
      </c>
      <c r="D19" s="72">
        <v>29375</v>
      </c>
      <c r="E19" s="73">
        <v>45425</v>
      </c>
      <c r="F19" s="28" t="s">
        <v>35</v>
      </c>
      <c r="G19" s="2">
        <v>202</v>
      </c>
      <c r="H19" s="2">
        <v>226</v>
      </c>
      <c r="I19" s="2">
        <f t="shared" si="2"/>
        <v>428</v>
      </c>
      <c r="J19" s="2">
        <v>287</v>
      </c>
    </row>
    <row r="20" spans="1:10">
      <c r="A20" s="73" t="s">
        <v>124</v>
      </c>
      <c r="B20" s="72">
        <v>1719</v>
      </c>
      <c r="C20" s="72">
        <v>1949</v>
      </c>
      <c r="D20" s="72">
        <v>3668</v>
      </c>
      <c r="E20" s="74">
        <v>3367</v>
      </c>
      <c r="F20" s="28" t="s">
        <v>36</v>
      </c>
      <c r="G20" s="2">
        <v>96</v>
      </c>
      <c r="H20" s="2">
        <v>69</v>
      </c>
      <c r="I20" s="2">
        <f t="shared" si="2"/>
        <v>165</v>
      </c>
      <c r="J20" s="2">
        <v>161</v>
      </c>
    </row>
    <row r="21" spans="1:10">
      <c r="A21" s="10"/>
      <c r="B21" s="9"/>
      <c r="C21" s="29"/>
      <c r="D21" s="29"/>
      <c r="E21" s="29"/>
      <c r="F21" s="28" t="s">
        <v>54</v>
      </c>
      <c r="G21" s="2">
        <v>30</v>
      </c>
      <c r="H21" s="2">
        <v>14</v>
      </c>
      <c r="I21" s="2">
        <f>SUM(G21:H21)</f>
        <v>44</v>
      </c>
      <c r="J21" s="2">
        <v>81</v>
      </c>
    </row>
    <row r="22" spans="1:10">
      <c r="A22" s="109" t="s">
        <v>140</v>
      </c>
      <c r="B22" s="103"/>
      <c r="C22" s="103"/>
      <c r="D22" s="103"/>
      <c r="E22" s="104"/>
      <c r="F22" s="96" t="s">
        <v>22</v>
      </c>
      <c r="G22" s="96"/>
      <c r="H22" s="96"/>
      <c r="I22" s="96"/>
    </row>
    <row r="23" spans="1:10">
      <c r="A23" s="11" t="s">
        <v>112</v>
      </c>
      <c r="B23" s="13">
        <v>260</v>
      </c>
      <c r="C23" s="13">
        <v>309</v>
      </c>
      <c r="D23" s="13">
        <f>SUM(B23+C23)</f>
        <v>569</v>
      </c>
      <c r="E23" s="2">
        <v>347</v>
      </c>
      <c r="F23" s="108"/>
      <c r="G23" s="108"/>
      <c r="H23" s="108"/>
      <c r="I23" s="108"/>
    </row>
    <row r="24" spans="1:10">
      <c r="A24" s="8" t="s">
        <v>37</v>
      </c>
      <c r="B24" s="13">
        <v>414</v>
      </c>
      <c r="C24" s="13">
        <v>683</v>
      </c>
      <c r="D24" s="13">
        <f t="shared" ref="D24:D27" si="3">SUM(B24+C24)</f>
        <v>1097</v>
      </c>
      <c r="E24" s="2">
        <v>635</v>
      </c>
      <c r="G24" s="82"/>
      <c r="H24" s="82"/>
      <c r="I24" s="82"/>
      <c r="J24" s="82"/>
    </row>
    <row r="25" spans="1:10">
      <c r="A25" s="8" t="s">
        <v>38</v>
      </c>
      <c r="B25" s="13">
        <v>165</v>
      </c>
      <c r="C25" s="13">
        <v>196</v>
      </c>
      <c r="D25" s="13">
        <f t="shared" si="3"/>
        <v>361</v>
      </c>
      <c r="E25" s="2">
        <v>232</v>
      </c>
      <c r="H25" s="38"/>
    </row>
    <row r="26" spans="1:10">
      <c r="A26" s="8" t="s">
        <v>39</v>
      </c>
      <c r="B26" s="13">
        <v>91</v>
      </c>
      <c r="C26" s="13">
        <v>106</v>
      </c>
      <c r="D26" s="13">
        <f t="shared" si="3"/>
        <v>197</v>
      </c>
      <c r="E26" s="2">
        <v>152</v>
      </c>
    </row>
    <row r="27" spans="1:10">
      <c r="A27" s="8" t="s">
        <v>40</v>
      </c>
      <c r="B27" s="13">
        <v>84</v>
      </c>
      <c r="C27" s="13">
        <v>8</v>
      </c>
      <c r="D27" s="13">
        <f t="shared" si="3"/>
        <v>92</v>
      </c>
      <c r="E27" s="2">
        <v>18</v>
      </c>
      <c r="G27" s="85"/>
      <c r="H27" s="85"/>
      <c r="I27" s="85"/>
    </row>
    <row r="28" spans="1:10">
      <c r="B28" s="9"/>
      <c r="C28" s="9"/>
      <c r="D28" s="9"/>
      <c r="E28" s="9"/>
    </row>
  </sheetData>
  <mergeCells count="11">
    <mergeCell ref="A1:E1"/>
    <mergeCell ref="F22:I23"/>
    <mergeCell ref="A22:E22"/>
    <mergeCell ref="A16:E16"/>
    <mergeCell ref="A10:E10"/>
    <mergeCell ref="F16:J16"/>
    <mergeCell ref="F1:J1"/>
    <mergeCell ref="F10:J10"/>
    <mergeCell ref="B3:D3"/>
    <mergeCell ref="G3:I3"/>
    <mergeCell ref="A2:XFD2"/>
  </mergeCells>
  <phoneticPr fontId="6" type="noConversion"/>
  <pageMargins left="0.75" right="0.75" top="1" bottom="1" header="0.5" footer="0.5"/>
  <pageSetup orientation="landscape" horizontalDpi="4294967292" verticalDpi="4294967292"/>
  <headerFooter>
    <oddHeader>&amp;C&amp;14Maine Next Generation and New/Beginning Principal Operators&amp;10_x000D_</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Layout" workbookViewId="0">
      <selection activeCell="P2" sqref="P2"/>
    </sheetView>
  </sheetViews>
  <sheetFormatPr baseColWidth="10" defaultRowHeight="13" x14ac:dyDescent="0"/>
  <cols>
    <col min="1" max="1" width="20" customWidth="1"/>
    <col min="2" max="2" width="11.7109375" customWidth="1"/>
    <col min="3" max="3" width="10.7109375" hidden="1" customWidth="1"/>
    <col min="4" max="5" width="10.7109375" style="46" hidden="1" customWidth="1"/>
    <col min="6" max="6" width="10.7109375" hidden="1" customWidth="1"/>
    <col min="7" max="8" width="10.7109375" style="46" hidden="1" customWidth="1"/>
    <col min="9" max="9" width="11.7109375" style="53" customWidth="1"/>
    <col min="10" max="10" width="12.5703125" style="53" customWidth="1"/>
    <col min="11" max="11" width="10.42578125" style="46" customWidth="1"/>
    <col min="12" max="12" width="10.7109375" style="46"/>
    <col min="13" max="13" width="11.85546875" style="46" customWidth="1"/>
    <col min="14" max="14" width="10.7109375" hidden="1" customWidth="1"/>
    <col min="15" max="15" width="10.7109375" style="46" hidden="1" customWidth="1"/>
    <col min="16" max="18" width="10.7109375" style="91" customWidth="1"/>
    <col min="20" max="20" width="12.5703125" style="46" customWidth="1"/>
    <col min="21" max="21" width="10.85546875" style="46" customWidth="1"/>
    <col min="22" max="22" width="9.28515625" customWidth="1"/>
    <col min="23" max="23" width="10.140625" customWidth="1"/>
  </cols>
  <sheetData>
    <row r="1" spans="1:23" s="53" customFormat="1" ht="33" customHeight="1">
      <c r="A1" s="69"/>
      <c r="B1" s="124" t="s">
        <v>128</v>
      </c>
      <c r="C1" s="126"/>
      <c r="D1" s="126"/>
      <c r="E1" s="126"/>
      <c r="F1" s="126"/>
      <c r="G1" s="126"/>
      <c r="H1" s="126"/>
      <c r="I1" s="126"/>
      <c r="J1" s="125"/>
      <c r="K1" s="120" t="s">
        <v>129</v>
      </c>
      <c r="L1" s="120"/>
      <c r="M1" s="120"/>
      <c r="N1" s="75"/>
      <c r="O1" s="75"/>
      <c r="P1" s="128" t="s">
        <v>158</v>
      </c>
      <c r="Q1" s="126"/>
      <c r="R1" s="125"/>
      <c r="S1" s="121" t="s">
        <v>18</v>
      </c>
      <c r="T1" s="122"/>
      <c r="U1" s="123"/>
      <c r="V1" s="124" t="s">
        <v>108</v>
      </c>
      <c r="W1" s="125"/>
    </row>
    <row r="2" spans="1:23" ht="51" customHeight="1">
      <c r="A2" s="3"/>
      <c r="B2" s="6" t="s">
        <v>147</v>
      </c>
      <c r="C2" s="6" t="s">
        <v>65</v>
      </c>
      <c r="D2" s="6" t="s">
        <v>67</v>
      </c>
      <c r="E2" s="6" t="s">
        <v>68</v>
      </c>
      <c r="F2" s="6" t="s">
        <v>66</v>
      </c>
      <c r="G2" s="6"/>
      <c r="H2" s="6"/>
      <c r="I2" s="6" t="s">
        <v>145</v>
      </c>
      <c r="J2" s="6" t="s">
        <v>146</v>
      </c>
      <c r="K2" s="68" t="s">
        <v>28</v>
      </c>
      <c r="L2" s="6" t="s">
        <v>143</v>
      </c>
      <c r="M2" s="6" t="s">
        <v>144</v>
      </c>
      <c r="N2" s="6" t="s">
        <v>64</v>
      </c>
      <c r="O2" s="6"/>
      <c r="P2" s="6" t="s">
        <v>155</v>
      </c>
      <c r="Q2" s="6" t="s">
        <v>156</v>
      </c>
      <c r="R2" s="6" t="s">
        <v>157</v>
      </c>
      <c r="S2" s="68" t="s">
        <v>10</v>
      </c>
      <c r="T2" s="6" t="s">
        <v>118</v>
      </c>
      <c r="U2" s="6" t="s">
        <v>144</v>
      </c>
      <c r="V2" s="68" t="s">
        <v>148</v>
      </c>
      <c r="W2" s="6" t="s">
        <v>11</v>
      </c>
    </row>
    <row r="3" spans="1:23" ht="26">
      <c r="A3" s="3" t="s">
        <v>71</v>
      </c>
      <c r="B3" s="13">
        <v>276</v>
      </c>
      <c r="C3" s="3"/>
      <c r="D3" s="49"/>
      <c r="E3" s="49"/>
      <c r="F3" s="3"/>
      <c r="G3" s="49"/>
      <c r="H3" s="49"/>
      <c r="I3" s="50">
        <f>B3/1384</f>
        <v>0.19942196531791909</v>
      </c>
      <c r="J3" s="50">
        <f>B3/V3</f>
        <v>0.21378776142525174</v>
      </c>
      <c r="K3" s="28">
        <v>395</v>
      </c>
      <c r="L3" s="48">
        <f>K3/2233</f>
        <v>0.17689207344379759</v>
      </c>
      <c r="M3" s="48">
        <f>K3/V3</f>
        <v>0.30596436870642912</v>
      </c>
      <c r="N3" s="28"/>
      <c r="O3" s="47"/>
      <c r="P3" s="84">
        <v>288</v>
      </c>
      <c r="Q3" s="50">
        <f>P3/2367</f>
        <v>0.12167300380228137</v>
      </c>
      <c r="R3" s="50">
        <f>P3/V3</f>
        <v>0.22308288148721922</v>
      </c>
      <c r="S3" s="28">
        <v>263</v>
      </c>
      <c r="T3" s="50">
        <f>S3/2183</f>
        <v>0.12047640861200183</v>
      </c>
      <c r="U3" s="50">
        <f>S3/V3</f>
        <v>0.20371804802478699</v>
      </c>
      <c r="V3" s="7">
        <v>1291</v>
      </c>
      <c r="W3" s="51">
        <f>V3/8173</f>
        <v>0.15795913373302337</v>
      </c>
    </row>
    <row r="4" spans="1:23">
      <c r="A4" s="3" t="s">
        <v>72</v>
      </c>
      <c r="B4" s="13">
        <v>61</v>
      </c>
      <c r="C4" s="3"/>
      <c r="D4" s="49"/>
      <c r="E4" s="49"/>
      <c r="F4" s="3"/>
      <c r="G4" s="49"/>
      <c r="H4" s="49"/>
      <c r="I4" s="50">
        <f t="shared" ref="I4:I14" si="0">B4/1384</f>
        <v>4.4075144508670519E-2</v>
      </c>
      <c r="J4" s="50">
        <f t="shared" ref="J4:J14" si="1">B4/V4</f>
        <v>0.18711656441717792</v>
      </c>
      <c r="K4" s="28">
        <v>145</v>
      </c>
      <c r="L4" s="50">
        <f t="shared" ref="L4:L14" si="2">K4/2233</f>
        <v>6.4935064935064929E-2</v>
      </c>
      <c r="M4" s="50">
        <f t="shared" ref="M4:M14" si="3">K4/V4</f>
        <v>0.44478527607361962</v>
      </c>
      <c r="N4" s="28"/>
      <c r="O4" s="47"/>
      <c r="P4" s="84">
        <v>75</v>
      </c>
      <c r="Q4" s="50">
        <f t="shared" ref="Q4:Q14" si="4">P4/2367</f>
        <v>3.1685678073510776E-2</v>
      </c>
      <c r="R4" s="50">
        <f t="shared" ref="R4:R14" si="5">P4/V4</f>
        <v>0.23006134969325154</v>
      </c>
      <c r="S4" s="28">
        <v>74</v>
      </c>
      <c r="T4" s="50">
        <f t="shared" ref="T4:T14" si="6">S4/2183</f>
        <v>3.3898305084745763E-2</v>
      </c>
      <c r="U4" s="50">
        <f t="shared" ref="U4:U14" si="7">S4/V4</f>
        <v>0.22699386503067484</v>
      </c>
      <c r="V4" s="28">
        <v>326</v>
      </c>
      <c r="W4" s="51">
        <f t="shared" ref="W4:W14" si="8">V4/8173</f>
        <v>3.9887434234675147E-2</v>
      </c>
    </row>
    <row r="5" spans="1:23">
      <c r="A5" s="3" t="s">
        <v>73</v>
      </c>
      <c r="B5" s="13">
        <v>42</v>
      </c>
      <c r="C5" s="3"/>
      <c r="D5" s="49"/>
      <c r="E5" s="49"/>
      <c r="F5" s="3"/>
      <c r="G5" s="49"/>
      <c r="H5" s="49"/>
      <c r="I5" s="50">
        <f t="shared" si="0"/>
        <v>3.0346820809248554E-2</v>
      </c>
      <c r="J5" s="50">
        <f t="shared" si="1"/>
        <v>0.20095693779904306</v>
      </c>
      <c r="K5" s="28">
        <v>67</v>
      </c>
      <c r="L5" s="50">
        <f t="shared" si="2"/>
        <v>3.0004478280340349E-2</v>
      </c>
      <c r="M5" s="50">
        <f t="shared" si="3"/>
        <v>0.32057416267942584</v>
      </c>
      <c r="N5" s="28"/>
      <c r="O5" s="47"/>
      <c r="P5" s="84">
        <v>49</v>
      </c>
      <c r="Q5" s="50">
        <f t="shared" si="4"/>
        <v>2.0701309674693705E-2</v>
      </c>
      <c r="R5" s="50">
        <f t="shared" si="5"/>
        <v>0.23444976076555024</v>
      </c>
      <c r="S5" s="28">
        <v>44</v>
      </c>
      <c r="T5" s="50">
        <f t="shared" si="6"/>
        <v>2.0155748969308291E-2</v>
      </c>
      <c r="U5" s="50">
        <f t="shared" si="7"/>
        <v>0.21052631578947367</v>
      </c>
      <c r="V5" s="28">
        <v>209</v>
      </c>
      <c r="W5" s="51">
        <f t="shared" si="8"/>
        <v>2.5572005383580079E-2</v>
      </c>
    </row>
    <row r="6" spans="1:23">
      <c r="A6" s="3" t="s">
        <v>74</v>
      </c>
      <c r="B6" s="13">
        <v>58</v>
      </c>
      <c r="C6" s="3"/>
      <c r="D6" s="49"/>
      <c r="E6" s="49"/>
      <c r="F6" s="3"/>
      <c r="G6" s="49"/>
      <c r="H6" s="49"/>
      <c r="I6" s="50">
        <f t="shared" si="0"/>
        <v>4.1907514450867052E-2</v>
      </c>
      <c r="J6" s="50">
        <f t="shared" si="1"/>
        <v>0.36249999999999999</v>
      </c>
      <c r="K6" s="28">
        <v>77</v>
      </c>
      <c r="L6" s="50">
        <f t="shared" si="2"/>
        <v>3.4482758620689655E-2</v>
      </c>
      <c r="M6" s="50">
        <f t="shared" si="3"/>
        <v>0.48125000000000001</v>
      </c>
      <c r="N6" s="28"/>
      <c r="O6" s="47"/>
      <c r="P6" s="84">
        <v>32</v>
      </c>
      <c r="Q6" s="50">
        <f t="shared" si="4"/>
        <v>1.351922264469793E-2</v>
      </c>
      <c r="R6" s="50">
        <f t="shared" si="5"/>
        <v>0.2</v>
      </c>
      <c r="S6" s="28">
        <v>32</v>
      </c>
      <c r="T6" s="50">
        <f t="shared" si="6"/>
        <v>1.4658726523133303E-2</v>
      </c>
      <c r="U6" s="50">
        <f t="shared" si="7"/>
        <v>0.2</v>
      </c>
      <c r="V6" s="28">
        <v>160</v>
      </c>
      <c r="W6" s="51">
        <f t="shared" si="8"/>
        <v>1.9576654839104368E-2</v>
      </c>
    </row>
    <row r="7" spans="1:23">
      <c r="A7" s="3" t="s">
        <v>75</v>
      </c>
      <c r="B7" s="13">
        <v>65</v>
      </c>
      <c r="C7" s="3"/>
      <c r="D7" s="49"/>
      <c r="E7" s="49"/>
      <c r="F7" s="3"/>
      <c r="G7" s="49"/>
      <c r="H7" s="49"/>
      <c r="I7" s="50">
        <f t="shared" si="0"/>
        <v>4.6965317919075142E-2</v>
      </c>
      <c r="J7" s="50">
        <f t="shared" si="1"/>
        <v>0.21103896103896103</v>
      </c>
      <c r="K7" s="28">
        <v>58</v>
      </c>
      <c r="L7" s="50">
        <f t="shared" si="2"/>
        <v>2.5974025974025976E-2</v>
      </c>
      <c r="M7" s="50">
        <f t="shared" si="3"/>
        <v>0.18831168831168832</v>
      </c>
      <c r="N7" s="28"/>
      <c r="O7" s="47"/>
      <c r="P7" s="84">
        <v>71</v>
      </c>
      <c r="Q7" s="50">
        <f t="shared" si="4"/>
        <v>2.9995775242923531E-2</v>
      </c>
      <c r="R7" s="50">
        <f t="shared" si="5"/>
        <v>0.23051948051948051</v>
      </c>
      <c r="S7" s="28">
        <v>59</v>
      </c>
      <c r="T7" s="50">
        <f t="shared" si="6"/>
        <v>2.7027027027027029E-2</v>
      </c>
      <c r="U7" s="50">
        <f t="shared" si="7"/>
        <v>0.19155844155844157</v>
      </c>
      <c r="V7" s="28">
        <v>308</v>
      </c>
      <c r="W7" s="51">
        <f t="shared" si="8"/>
        <v>3.7685060565275909E-2</v>
      </c>
    </row>
    <row r="8" spans="1:23">
      <c r="A8" s="3" t="s">
        <v>76</v>
      </c>
      <c r="B8" s="13">
        <v>0</v>
      </c>
      <c r="C8" s="3"/>
      <c r="D8" s="49"/>
      <c r="E8" s="49"/>
      <c r="F8" s="3"/>
      <c r="G8" s="49"/>
      <c r="H8" s="49"/>
      <c r="I8" s="50">
        <f t="shared" si="0"/>
        <v>0</v>
      </c>
      <c r="J8" s="50">
        <f t="shared" si="1"/>
        <v>0</v>
      </c>
      <c r="K8" s="28">
        <v>1</v>
      </c>
      <c r="L8" s="50">
        <f t="shared" si="2"/>
        <v>4.4782803403493058E-4</v>
      </c>
      <c r="M8" s="50">
        <f t="shared" si="3"/>
        <v>7.1428571428571425E-2</v>
      </c>
      <c r="N8" s="28"/>
      <c r="O8" s="47"/>
      <c r="P8" s="84">
        <v>7</v>
      </c>
      <c r="Q8" s="50">
        <f t="shared" si="4"/>
        <v>2.957329953527672E-3</v>
      </c>
      <c r="R8" s="50">
        <f t="shared" si="5"/>
        <v>0.5</v>
      </c>
      <c r="S8" s="28">
        <v>6</v>
      </c>
      <c r="T8" s="50">
        <f t="shared" si="6"/>
        <v>2.7485112230874941E-3</v>
      </c>
      <c r="U8" s="50">
        <f t="shared" si="7"/>
        <v>0.42857142857142855</v>
      </c>
      <c r="V8" s="28">
        <v>14</v>
      </c>
      <c r="W8" s="51">
        <f t="shared" si="8"/>
        <v>1.7129572984216322E-3</v>
      </c>
    </row>
    <row r="9" spans="1:23">
      <c r="A9" s="3" t="s">
        <v>77</v>
      </c>
      <c r="B9" s="13">
        <v>164</v>
      </c>
      <c r="C9" s="3"/>
      <c r="D9" s="49"/>
      <c r="E9" s="49"/>
      <c r="F9" s="3"/>
      <c r="G9" s="49"/>
      <c r="H9" s="49"/>
      <c r="I9" s="50">
        <f t="shared" si="0"/>
        <v>0.11849710982658959</v>
      </c>
      <c r="J9" s="50">
        <f t="shared" si="1"/>
        <v>0.17263157894736841</v>
      </c>
      <c r="K9" s="28">
        <v>263</v>
      </c>
      <c r="L9" s="50">
        <f t="shared" si="2"/>
        <v>0.11777877295118674</v>
      </c>
      <c r="M9" s="50">
        <f t="shared" si="3"/>
        <v>0.27684210526315789</v>
      </c>
      <c r="N9" s="28"/>
      <c r="O9" s="47"/>
      <c r="P9" s="84">
        <v>287</v>
      </c>
      <c r="Q9" s="50">
        <f t="shared" si="4"/>
        <v>0.12125052809463456</v>
      </c>
      <c r="R9" s="50">
        <f t="shared" si="5"/>
        <v>0.30210526315789471</v>
      </c>
      <c r="S9" s="28">
        <v>266</v>
      </c>
      <c r="T9" s="50">
        <f t="shared" si="6"/>
        <v>0.12185066422354558</v>
      </c>
      <c r="U9" s="50">
        <f t="shared" si="7"/>
        <v>0.28000000000000003</v>
      </c>
      <c r="V9" s="28">
        <v>950</v>
      </c>
      <c r="W9" s="51">
        <f t="shared" si="8"/>
        <v>0.11623638810718219</v>
      </c>
    </row>
    <row r="10" spans="1:23">
      <c r="A10" s="28" t="s">
        <v>115</v>
      </c>
      <c r="B10" s="13">
        <v>279</v>
      </c>
      <c r="C10" s="3"/>
      <c r="D10" s="49"/>
      <c r="E10" s="49"/>
      <c r="F10" s="3"/>
      <c r="G10" s="49"/>
      <c r="H10" s="49"/>
      <c r="I10" s="50">
        <f t="shared" si="0"/>
        <v>0.20158959537572255</v>
      </c>
      <c r="J10" s="50">
        <f t="shared" si="1"/>
        <v>0.11923076923076924</v>
      </c>
      <c r="K10" s="28">
        <v>516</v>
      </c>
      <c r="L10" s="50">
        <f t="shared" si="2"/>
        <v>0.23107926556202418</v>
      </c>
      <c r="M10" s="50">
        <f t="shared" si="3"/>
        <v>0.22051282051282051</v>
      </c>
      <c r="N10" s="28"/>
      <c r="O10" s="47"/>
      <c r="P10" s="84">
        <v>892</v>
      </c>
      <c r="Q10" s="50">
        <f t="shared" si="4"/>
        <v>0.37684833122095479</v>
      </c>
      <c r="R10" s="50">
        <f t="shared" si="5"/>
        <v>0.38119658119658117</v>
      </c>
      <c r="S10" s="28">
        <v>831</v>
      </c>
      <c r="T10" s="50">
        <f t="shared" si="6"/>
        <v>0.38066880439761797</v>
      </c>
      <c r="U10" s="50">
        <f t="shared" si="7"/>
        <v>0.35512820512820514</v>
      </c>
      <c r="V10" s="7">
        <v>2340</v>
      </c>
      <c r="W10" s="51">
        <f t="shared" si="8"/>
        <v>0.28630857702190138</v>
      </c>
    </row>
    <row r="11" spans="1:23" ht="26">
      <c r="A11" s="3" t="s">
        <v>27</v>
      </c>
      <c r="B11" s="13">
        <v>138</v>
      </c>
      <c r="C11" s="3"/>
      <c r="D11" s="49"/>
      <c r="E11" s="49"/>
      <c r="F11" s="3"/>
      <c r="G11" s="49"/>
      <c r="H11" s="49"/>
      <c r="I11" s="50">
        <f t="shared" si="0"/>
        <v>9.9710982658959543E-2</v>
      </c>
      <c r="J11" s="50">
        <f t="shared" si="1"/>
        <v>0.1440501043841336</v>
      </c>
      <c r="K11" s="28">
        <v>214</v>
      </c>
      <c r="L11" s="50">
        <f t="shared" si="2"/>
        <v>9.5835199283475142E-2</v>
      </c>
      <c r="M11" s="50">
        <f t="shared" si="3"/>
        <v>0.22338204592901878</v>
      </c>
      <c r="N11" s="28"/>
      <c r="O11" s="47"/>
      <c r="P11" s="84">
        <v>226</v>
      </c>
      <c r="Q11" s="50">
        <f t="shared" si="4"/>
        <v>9.5479509928179135E-2</v>
      </c>
      <c r="R11" s="50">
        <f t="shared" si="5"/>
        <v>0.23590814196242171</v>
      </c>
      <c r="S11" s="28">
        <v>198</v>
      </c>
      <c r="T11" s="50">
        <f t="shared" si="6"/>
        <v>9.0700870361887315E-2</v>
      </c>
      <c r="U11" s="50">
        <f t="shared" si="7"/>
        <v>0.20668058455114824</v>
      </c>
      <c r="V11" s="7">
        <v>958</v>
      </c>
      <c r="W11" s="51">
        <f t="shared" si="8"/>
        <v>0.11721522084913741</v>
      </c>
    </row>
    <row r="12" spans="1:23">
      <c r="A12" s="3" t="s">
        <v>69</v>
      </c>
      <c r="B12" s="13">
        <v>72</v>
      </c>
      <c r="C12" s="3"/>
      <c r="D12" s="49"/>
      <c r="E12" s="49"/>
      <c r="F12" s="3"/>
      <c r="G12" s="49"/>
      <c r="H12" s="49"/>
      <c r="I12" s="50">
        <f t="shared" si="0"/>
        <v>5.2023121387283239E-2</v>
      </c>
      <c r="J12" s="50">
        <f t="shared" si="1"/>
        <v>0.10572687224669604</v>
      </c>
      <c r="K12" s="28">
        <v>155</v>
      </c>
      <c r="L12" s="50">
        <f t="shared" si="2"/>
        <v>6.9413345275414234E-2</v>
      </c>
      <c r="M12" s="50">
        <f t="shared" si="3"/>
        <v>0.22760646108663729</v>
      </c>
      <c r="N12" s="28"/>
      <c r="O12" s="47"/>
      <c r="P12" s="84">
        <v>266</v>
      </c>
      <c r="Q12" s="50">
        <f t="shared" si="4"/>
        <v>0.11237853823405154</v>
      </c>
      <c r="R12" s="50">
        <f t="shared" si="5"/>
        <v>0.39060205580029367</v>
      </c>
      <c r="S12" s="28">
        <v>255</v>
      </c>
      <c r="T12" s="50">
        <f t="shared" si="6"/>
        <v>0.1168117269812185</v>
      </c>
      <c r="U12" s="50">
        <f t="shared" si="7"/>
        <v>0.37444933920704848</v>
      </c>
      <c r="V12" s="28">
        <v>681</v>
      </c>
      <c r="W12" s="51">
        <f t="shared" si="8"/>
        <v>8.3323137158937965E-2</v>
      </c>
    </row>
    <row r="13" spans="1:23">
      <c r="A13" s="3" t="s">
        <v>30</v>
      </c>
      <c r="B13" s="13">
        <v>226</v>
      </c>
      <c r="C13" s="3"/>
      <c r="D13" s="49"/>
      <c r="E13" s="49"/>
      <c r="F13" s="3"/>
      <c r="G13" s="49"/>
      <c r="H13" s="49"/>
      <c r="I13" s="50">
        <f t="shared" si="0"/>
        <v>0.16329479768786126</v>
      </c>
      <c r="J13" s="50">
        <f t="shared" si="1"/>
        <v>0.25364758698092033</v>
      </c>
      <c r="K13" s="28">
        <v>334</v>
      </c>
      <c r="L13" s="50">
        <f t="shared" si="2"/>
        <v>0.14957456336766681</v>
      </c>
      <c r="M13" s="50">
        <f t="shared" si="3"/>
        <v>0.37485970819304154</v>
      </c>
      <c r="N13" s="28"/>
      <c r="O13" s="47"/>
      <c r="P13" s="84">
        <v>162</v>
      </c>
      <c r="Q13" s="50">
        <f t="shared" si="4"/>
        <v>6.8441064638783272E-2</v>
      </c>
      <c r="R13" s="50">
        <f t="shared" si="5"/>
        <v>0.18181818181818182</v>
      </c>
      <c r="S13" s="28">
        <v>145</v>
      </c>
      <c r="T13" s="50">
        <f t="shared" si="6"/>
        <v>6.6422354557947774E-2</v>
      </c>
      <c r="U13" s="50">
        <f t="shared" si="7"/>
        <v>0.16273849607182941</v>
      </c>
      <c r="V13" s="28">
        <v>891</v>
      </c>
      <c r="W13" s="51">
        <f t="shared" si="8"/>
        <v>0.10901749663526245</v>
      </c>
    </row>
    <row r="14" spans="1:23">
      <c r="A14" s="3" t="s">
        <v>31</v>
      </c>
      <c r="B14" s="13">
        <v>3</v>
      </c>
      <c r="C14" s="3"/>
      <c r="D14" s="49"/>
      <c r="E14" s="49"/>
      <c r="F14" s="3"/>
      <c r="G14" s="49"/>
      <c r="H14" s="49"/>
      <c r="I14" s="50">
        <f t="shared" si="0"/>
        <v>2.167630057803468E-3</v>
      </c>
      <c r="J14" s="50">
        <f t="shared" si="1"/>
        <v>6.6666666666666666E-2</v>
      </c>
      <c r="K14" s="28">
        <v>8</v>
      </c>
      <c r="L14" s="50">
        <f t="shared" si="2"/>
        <v>3.5826242722794446E-3</v>
      </c>
      <c r="M14" s="50">
        <f t="shared" si="3"/>
        <v>0.17777777777777778</v>
      </c>
      <c r="N14" s="28"/>
      <c r="O14" s="47"/>
      <c r="P14" s="84">
        <v>12</v>
      </c>
      <c r="Q14" s="50">
        <f t="shared" si="4"/>
        <v>5.0697084917617234E-3</v>
      </c>
      <c r="R14" s="50">
        <f t="shared" si="5"/>
        <v>0.26666666666666666</v>
      </c>
      <c r="S14" s="28">
        <v>10</v>
      </c>
      <c r="T14" s="50">
        <f t="shared" si="6"/>
        <v>4.5808520384791572E-3</v>
      </c>
      <c r="U14" s="50">
        <f t="shared" si="7"/>
        <v>0.22222222222222221</v>
      </c>
      <c r="V14" s="28">
        <v>45</v>
      </c>
      <c r="W14" s="51">
        <f t="shared" si="8"/>
        <v>5.5059341734981036E-3</v>
      </c>
    </row>
    <row r="15" spans="1:23">
      <c r="A15" s="2" t="s">
        <v>87</v>
      </c>
      <c r="B15" s="13">
        <f>SUM(B3:B14)</f>
        <v>1384</v>
      </c>
      <c r="C15" s="2"/>
      <c r="D15" s="2"/>
      <c r="E15" s="14"/>
      <c r="F15" s="20"/>
      <c r="G15" s="13"/>
      <c r="H15" s="13"/>
      <c r="I15" s="13"/>
      <c r="J15" s="13"/>
      <c r="K15" s="84">
        <f>SUM(K3:K14)</f>
        <v>2233</v>
      </c>
      <c r="L15" s="28"/>
      <c r="M15" s="28"/>
      <c r="N15" s="2"/>
      <c r="O15" s="47"/>
      <c r="P15" s="84">
        <f>SUM(P3:P14)</f>
        <v>2367</v>
      </c>
      <c r="Q15" s="50"/>
      <c r="R15" s="50"/>
      <c r="S15" s="13">
        <v>2183</v>
      </c>
      <c r="T15" s="13"/>
      <c r="U15" s="13"/>
      <c r="V15" s="13">
        <v>8173</v>
      </c>
      <c r="W15" s="2"/>
    </row>
    <row r="16" spans="1:23">
      <c r="F16" s="26"/>
      <c r="N16" s="16"/>
      <c r="V16" s="26"/>
    </row>
    <row r="17" spans="1:22">
      <c r="A17" s="127" t="s">
        <v>9</v>
      </c>
      <c r="B17" s="107"/>
      <c r="C17" s="107"/>
      <c r="D17" s="107"/>
      <c r="E17" s="107"/>
      <c r="F17" s="107"/>
      <c r="G17" s="107"/>
      <c r="H17" s="107"/>
      <c r="I17" s="107"/>
      <c r="J17" s="107"/>
      <c r="K17" s="107"/>
      <c r="L17" s="107"/>
      <c r="M17" s="107"/>
      <c r="N17" s="16"/>
      <c r="V17" s="26"/>
    </row>
    <row r="18" spans="1:22">
      <c r="C18" s="46"/>
      <c r="F18" s="26"/>
      <c r="N18" s="16"/>
      <c r="V18" s="26"/>
    </row>
    <row r="19" spans="1:22">
      <c r="C19" s="46"/>
      <c r="F19" s="26"/>
      <c r="N19" s="16"/>
      <c r="V19" s="26"/>
    </row>
    <row r="20" spans="1:22">
      <c r="C20" s="46"/>
      <c r="F20" s="26"/>
      <c r="N20" s="16"/>
      <c r="V20" s="26"/>
    </row>
    <row r="21" spans="1:22">
      <c r="C21" s="46"/>
      <c r="F21" s="26"/>
      <c r="N21" s="16"/>
      <c r="V21" s="26"/>
    </row>
    <row r="22" spans="1:22">
      <c r="A22" s="46"/>
      <c r="C22" s="46"/>
      <c r="F22" s="26"/>
      <c r="N22" s="16"/>
      <c r="V22" s="26"/>
    </row>
    <row r="23" spans="1:22">
      <c r="C23" s="46"/>
      <c r="F23" s="26"/>
      <c r="N23" s="16"/>
      <c r="V23" s="26"/>
    </row>
    <row r="24" spans="1:22">
      <c r="C24" s="46"/>
      <c r="F24" s="26"/>
      <c r="N24" s="16"/>
      <c r="V24" s="26"/>
    </row>
    <row r="25" spans="1:22">
      <c r="C25" s="46"/>
      <c r="F25" s="26"/>
      <c r="N25" s="16"/>
      <c r="V25" s="26"/>
    </row>
    <row r="26" spans="1:22">
      <c r="C26" s="46"/>
      <c r="F26" s="26"/>
      <c r="N26" s="16"/>
      <c r="V26" s="26"/>
    </row>
    <row r="27" spans="1:22">
      <c r="C27" s="46"/>
      <c r="F27" s="26"/>
      <c r="N27" s="16"/>
      <c r="V27" s="26"/>
    </row>
    <row r="28" spans="1:22">
      <c r="C28" s="46"/>
      <c r="F28" s="26"/>
      <c r="N28" s="16"/>
      <c r="V28" s="26"/>
    </row>
    <row r="29" spans="1:22">
      <c r="C29" s="46"/>
      <c r="F29" s="26"/>
      <c r="N29" s="16"/>
      <c r="V29" s="26"/>
    </row>
  </sheetData>
  <mergeCells count="6">
    <mergeCell ref="K1:M1"/>
    <mergeCell ref="S1:U1"/>
    <mergeCell ref="V1:W1"/>
    <mergeCell ref="B1:J1"/>
    <mergeCell ref="A17:M17"/>
    <mergeCell ref="P1:R1"/>
  </mergeCells>
  <phoneticPr fontId="6" type="noConversion"/>
  <pageMargins left="0.75" right="0.75" top="1" bottom="1" header="0.5" footer="0.5"/>
  <pageSetup orientation="landscape" horizontalDpi="4294967292" verticalDpi="4294967292"/>
  <headerFooter>
    <oddHeader xml:space="preserve">&amp;C&amp;16Maine Principal Operators by NAICS Code&amp;10_x000D_ </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workbookViewId="0">
      <selection activeCell="B5" sqref="B5:F5"/>
    </sheetView>
  </sheetViews>
  <sheetFormatPr baseColWidth="10" defaultRowHeight="13" x14ac:dyDescent="0"/>
  <cols>
    <col min="1" max="1" width="21.7109375" customWidth="1"/>
    <col min="6" max="6" width="28.7109375" customWidth="1"/>
  </cols>
  <sheetData>
    <row r="1" spans="1:6" s="53" customFormat="1" ht="32" customHeight="1">
      <c r="A1" s="130" t="s">
        <v>119</v>
      </c>
      <c r="B1" s="130"/>
      <c r="C1" s="130"/>
      <c r="D1" s="130"/>
      <c r="E1" s="130"/>
      <c r="F1" s="130"/>
    </row>
    <row r="2" spans="1:6" s="53" customFormat="1">
      <c r="A2" s="54" t="s">
        <v>46</v>
      </c>
      <c r="B2" s="131" t="s">
        <v>45</v>
      </c>
      <c r="C2" s="131"/>
      <c r="D2" s="131"/>
      <c r="E2" s="131"/>
      <c r="F2" s="131"/>
    </row>
    <row r="3" spans="1:6" s="53" customFormat="1">
      <c r="A3" s="52" t="s">
        <v>111</v>
      </c>
      <c r="B3" s="129" t="s">
        <v>130</v>
      </c>
      <c r="C3" s="129"/>
      <c r="D3" s="129"/>
      <c r="E3" s="129"/>
      <c r="F3" s="129"/>
    </row>
    <row r="4" spans="1:6" s="53" customFormat="1">
      <c r="A4" s="52" t="s">
        <v>114</v>
      </c>
      <c r="B4" s="129" t="s">
        <v>41</v>
      </c>
      <c r="C4" s="129"/>
      <c r="D4" s="129"/>
      <c r="E4" s="129"/>
      <c r="F4" s="129"/>
    </row>
    <row r="5" spans="1:6" s="53" customFormat="1">
      <c r="A5" s="52" t="s">
        <v>44</v>
      </c>
      <c r="B5" s="129" t="s">
        <v>79</v>
      </c>
      <c r="C5" s="129"/>
      <c r="D5" s="129"/>
      <c r="E5" s="129"/>
      <c r="F5" s="129"/>
    </row>
    <row r="6" spans="1:6" s="53" customFormat="1">
      <c r="A6" s="107"/>
      <c r="B6" s="107"/>
      <c r="C6" s="107"/>
      <c r="D6" s="107"/>
      <c r="E6" s="107"/>
      <c r="F6" s="107"/>
    </row>
    <row r="7" spans="1:6" ht="30" customHeight="1">
      <c r="A7" s="130" t="s">
        <v>78</v>
      </c>
      <c r="B7" s="130"/>
      <c r="C7" s="130"/>
      <c r="D7" s="130"/>
      <c r="E7" s="130"/>
      <c r="F7" s="130"/>
    </row>
    <row r="8" spans="1:6">
      <c r="A8" s="41" t="s">
        <v>46</v>
      </c>
      <c r="B8" s="132" t="s">
        <v>102</v>
      </c>
      <c r="C8" s="132"/>
      <c r="D8" s="132"/>
      <c r="E8" s="132"/>
      <c r="F8" s="132"/>
    </row>
    <row r="9" spans="1:6" ht="29" customHeight="1">
      <c r="A9" s="39" t="s">
        <v>88</v>
      </c>
      <c r="B9" s="98" t="s">
        <v>142</v>
      </c>
      <c r="C9" s="98"/>
      <c r="D9" s="98"/>
      <c r="E9" s="98"/>
      <c r="F9" s="98"/>
    </row>
    <row r="10" spans="1:6" s="46" customFormat="1" ht="55" customHeight="1">
      <c r="A10" s="45" t="s">
        <v>83</v>
      </c>
      <c r="B10" s="98" t="s">
        <v>63</v>
      </c>
      <c r="C10" s="98"/>
      <c r="D10" s="98"/>
      <c r="E10" s="98"/>
      <c r="F10" s="98"/>
    </row>
    <row r="11" spans="1:6" ht="83" customHeight="1">
      <c r="A11" s="39" t="s">
        <v>80</v>
      </c>
      <c r="B11" s="98" t="s">
        <v>131</v>
      </c>
      <c r="C11" s="98"/>
      <c r="D11" s="98"/>
      <c r="E11" s="98"/>
      <c r="F11" s="98"/>
    </row>
    <row r="12" spans="1:6" ht="57" customHeight="1">
      <c r="A12" s="39" t="s">
        <v>90</v>
      </c>
      <c r="B12" s="98" t="s">
        <v>82</v>
      </c>
      <c r="C12" s="98"/>
      <c r="D12" s="98"/>
      <c r="E12" s="98"/>
      <c r="F12" s="98"/>
    </row>
    <row r="13" spans="1:6" ht="85" customHeight="1">
      <c r="A13" s="39" t="s">
        <v>1</v>
      </c>
      <c r="B13" s="98" t="s">
        <v>117</v>
      </c>
      <c r="C13" s="98"/>
      <c r="D13" s="98"/>
      <c r="E13" s="98"/>
      <c r="F13" s="98"/>
    </row>
    <row r="14" spans="1:6" ht="55" customHeight="1">
      <c r="A14" s="39" t="s">
        <v>23</v>
      </c>
      <c r="B14" s="98" t="s">
        <v>100</v>
      </c>
      <c r="C14" s="98"/>
      <c r="D14" s="98"/>
      <c r="E14" s="98"/>
      <c r="F14" s="98"/>
    </row>
    <row r="15" spans="1:6" ht="44" customHeight="1">
      <c r="A15" s="39" t="s">
        <v>25</v>
      </c>
      <c r="B15" s="98" t="s">
        <v>29</v>
      </c>
      <c r="C15" s="98"/>
      <c r="D15" s="98"/>
      <c r="E15" s="98"/>
      <c r="F15" s="98"/>
    </row>
    <row r="16" spans="1:6" ht="106" customHeight="1">
      <c r="A16" s="39" t="s">
        <v>47</v>
      </c>
      <c r="B16" s="98" t="s">
        <v>42</v>
      </c>
      <c r="C16" s="98"/>
      <c r="D16" s="98"/>
      <c r="E16" s="98"/>
      <c r="F16" s="98"/>
    </row>
    <row r="17" spans="1:6" s="40" customFormat="1" ht="96" customHeight="1">
      <c r="A17" s="39" t="s">
        <v>132</v>
      </c>
      <c r="B17" s="98" t="s">
        <v>34</v>
      </c>
      <c r="C17" s="98"/>
      <c r="D17" s="98"/>
      <c r="E17" s="98"/>
      <c r="F17" s="98"/>
    </row>
    <row r="18" spans="1:6" ht="44" customHeight="1">
      <c r="A18" s="39" t="s">
        <v>81</v>
      </c>
      <c r="B18" s="98" t="s">
        <v>21</v>
      </c>
      <c r="C18" s="98"/>
      <c r="D18" s="98"/>
      <c r="E18" s="98"/>
      <c r="F18" s="98"/>
    </row>
    <row r="19" spans="1:6" ht="58" customHeight="1">
      <c r="A19" s="39" t="s">
        <v>43</v>
      </c>
      <c r="B19" s="98" t="s">
        <v>70</v>
      </c>
      <c r="C19" s="98"/>
      <c r="D19" s="98"/>
      <c r="E19" s="98"/>
      <c r="F19" s="98"/>
    </row>
    <row r="20" spans="1:6" ht="57" customHeight="1">
      <c r="A20" s="39" t="s">
        <v>109</v>
      </c>
      <c r="B20" s="98" t="s">
        <v>101</v>
      </c>
      <c r="C20" s="98"/>
      <c r="D20" s="98"/>
      <c r="E20" s="98"/>
      <c r="F20" s="98"/>
    </row>
    <row r="21" spans="1:6" ht="81" customHeight="1">
      <c r="A21" s="39" t="s">
        <v>116</v>
      </c>
      <c r="B21" s="98" t="s">
        <v>12</v>
      </c>
      <c r="C21" s="98"/>
      <c r="D21" s="98"/>
      <c r="E21" s="98"/>
      <c r="F21" s="98"/>
    </row>
    <row r="22" spans="1:6">
      <c r="A22" s="129"/>
      <c r="B22" s="129"/>
      <c r="C22" s="129"/>
      <c r="D22" s="129"/>
      <c r="E22" s="129"/>
      <c r="F22" s="129"/>
    </row>
    <row r="23" spans="1:6">
      <c r="A23" s="107" t="s">
        <v>120</v>
      </c>
      <c r="B23" s="107"/>
      <c r="C23" s="107"/>
      <c r="D23" s="107"/>
      <c r="E23" s="107"/>
      <c r="F23" s="107"/>
    </row>
    <row r="24" spans="1:6">
      <c r="A24" s="129" t="s">
        <v>121</v>
      </c>
      <c r="B24" s="107"/>
      <c r="C24" s="107"/>
      <c r="D24" s="107"/>
      <c r="E24" s="107"/>
      <c r="F24" s="107"/>
    </row>
    <row r="25" spans="1:6">
      <c r="A25" s="129" t="s">
        <v>7</v>
      </c>
      <c r="B25" s="107"/>
      <c r="C25" s="107"/>
      <c r="D25" s="107"/>
      <c r="E25" s="107"/>
      <c r="F25" s="107"/>
    </row>
    <row r="26" spans="1:6">
      <c r="B26" s="133"/>
      <c r="C26" s="133"/>
      <c r="D26" s="133"/>
      <c r="E26" s="133"/>
      <c r="F26" s="133"/>
    </row>
    <row r="27" spans="1:6">
      <c r="B27" s="133"/>
      <c r="C27" s="133"/>
      <c r="D27" s="133"/>
      <c r="E27" s="133"/>
      <c r="F27" s="133"/>
    </row>
    <row r="28" spans="1:6">
      <c r="B28" s="133"/>
      <c r="C28" s="133"/>
      <c r="D28" s="133"/>
      <c r="E28" s="133"/>
      <c r="F28" s="133"/>
    </row>
    <row r="29" spans="1:6">
      <c r="B29" s="133"/>
      <c r="C29" s="133"/>
      <c r="D29" s="133"/>
      <c r="E29" s="133"/>
      <c r="F29" s="133"/>
    </row>
    <row r="30" spans="1:6">
      <c r="B30" s="133"/>
      <c r="C30" s="133"/>
      <c r="D30" s="133"/>
      <c r="E30" s="133"/>
      <c r="F30" s="133"/>
    </row>
    <row r="31" spans="1:6">
      <c r="A31" s="46"/>
      <c r="B31" s="133"/>
      <c r="C31" s="133"/>
      <c r="D31" s="133"/>
      <c r="E31" s="133"/>
      <c r="F31" s="133"/>
    </row>
    <row r="32" spans="1:6">
      <c r="B32" s="133"/>
      <c r="C32" s="133"/>
      <c r="D32" s="133"/>
      <c r="E32" s="133"/>
      <c r="F32" s="133"/>
    </row>
    <row r="33" spans="2:6">
      <c r="B33" s="133"/>
      <c r="C33" s="133"/>
      <c r="D33" s="133"/>
      <c r="E33" s="133"/>
      <c r="F33" s="133"/>
    </row>
    <row r="34" spans="2:6">
      <c r="B34" s="133"/>
      <c r="C34" s="133"/>
      <c r="D34" s="133"/>
      <c r="E34" s="133"/>
      <c r="F34" s="133"/>
    </row>
    <row r="35" spans="2:6">
      <c r="B35" s="133"/>
      <c r="C35" s="133"/>
      <c r="D35" s="133"/>
      <c r="E35" s="133"/>
      <c r="F35" s="133"/>
    </row>
    <row r="36" spans="2:6">
      <c r="B36" s="133"/>
      <c r="C36" s="133"/>
      <c r="D36" s="133"/>
      <c r="E36" s="133"/>
      <c r="F36" s="133"/>
    </row>
    <row r="37" spans="2:6">
      <c r="B37" s="133"/>
      <c r="C37" s="133"/>
      <c r="D37" s="133"/>
      <c r="E37" s="133"/>
      <c r="F37" s="133"/>
    </row>
    <row r="38" spans="2:6">
      <c r="B38" s="133"/>
      <c r="C38" s="133"/>
      <c r="D38" s="133"/>
      <c r="E38" s="133"/>
      <c r="F38" s="133"/>
    </row>
    <row r="39" spans="2:6">
      <c r="B39" s="133"/>
      <c r="C39" s="133"/>
      <c r="D39" s="133"/>
      <c r="E39" s="133"/>
      <c r="F39" s="133"/>
    </row>
    <row r="40" spans="2:6">
      <c r="B40" s="133"/>
      <c r="C40" s="133"/>
      <c r="D40" s="133"/>
      <c r="E40" s="133"/>
      <c r="F40" s="133"/>
    </row>
    <row r="41" spans="2:6">
      <c r="B41" s="133"/>
      <c r="C41" s="133"/>
      <c r="D41" s="133"/>
      <c r="E41" s="133"/>
      <c r="F41" s="133"/>
    </row>
    <row r="42" spans="2:6">
      <c r="B42" s="133"/>
      <c r="C42" s="133"/>
      <c r="D42" s="133"/>
      <c r="E42" s="133"/>
      <c r="F42" s="133"/>
    </row>
    <row r="43" spans="2:6">
      <c r="B43" s="133"/>
      <c r="C43" s="133"/>
      <c r="D43" s="133"/>
      <c r="E43" s="133"/>
      <c r="F43" s="133"/>
    </row>
    <row r="44" spans="2:6">
      <c r="B44" s="133"/>
      <c r="C44" s="133"/>
      <c r="D44" s="133"/>
      <c r="E44" s="133"/>
      <c r="F44" s="133"/>
    </row>
    <row r="45" spans="2:6">
      <c r="B45" s="133"/>
      <c r="C45" s="133"/>
      <c r="D45" s="133"/>
      <c r="E45" s="133"/>
      <c r="F45" s="133"/>
    </row>
    <row r="46" spans="2:6">
      <c r="B46" s="107"/>
      <c r="C46" s="107"/>
      <c r="D46" s="107"/>
      <c r="E46" s="107"/>
      <c r="F46" s="107"/>
    </row>
    <row r="47" spans="2:6">
      <c r="B47" s="107"/>
      <c r="C47" s="107"/>
      <c r="D47" s="107"/>
      <c r="E47" s="107"/>
      <c r="F47" s="107"/>
    </row>
    <row r="48" spans="2:6">
      <c r="B48" s="107"/>
      <c r="C48" s="107"/>
      <c r="D48" s="107"/>
      <c r="E48" s="107"/>
      <c r="F48" s="107"/>
    </row>
    <row r="49" spans="2:6">
      <c r="B49" s="107"/>
      <c r="C49" s="107"/>
      <c r="D49" s="107"/>
      <c r="E49" s="107"/>
      <c r="F49" s="107"/>
    </row>
    <row r="50" spans="2:6">
      <c r="B50" s="107"/>
      <c r="C50" s="107"/>
      <c r="D50" s="107"/>
      <c r="E50" s="107"/>
      <c r="F50" s="107"/>
    </row>
  </sheetData>
  <mergeCells count="50">
    <mergeCell ref="B50:F50"/>
    <mergeCell ref="B49:F49"/>
    <mergeCell ref="B44:F44"/>
    <mergeCell ref="B45:F45"/>
    <mergeCell ref="B46:F46"/>
    <mergeCell ref="B47:F47"/>
    <mergeCell ref="B48:F48"/>
    <mergeCell ref="B42:F42"/>
    <mergeCell ref="B43:F43"/>
    <mergeCell ref="B34:F34"/>
    <mergeCell ref="B35:F35"/>
    <mergeCell ref="B36:F36"/>
    <mergeCell ref="B37:F37"/>
    <mergeCell ref="B38:F38"/>
    <mergeCell ref="B39:F39"/>
    <mergeCell ref="B40:F40"/>
    <mergeCell ref="B14:F14"/>
    <mergeCell ref="B15:F15"/>
    <mergeCell ref="B17:F17"/>
    <mergeCell ref="B16:F16"/>
    <mergeCell ref="B18:F18"/>
    <mergeCell ref="B21:F21"/>
    <mergeCell ref="B41:F41"/>
    <mergeCell ref="B28:F28"/>
    <mergeCell ref="B29:F29"/>
    <mergeCell ref="B30:F30"/>
    <mergeCell ref="B31:F31"/>
    <mergeCell ref="B32:F32"/>
    <mergeCell ref="A23:F23"/>
    <mergeCell ref="A24:F24"/>
    <mergeCell ref="A25:F25"/>
    <mergeCell ref="B33:F33"/>
    <mergeCell ref="B26:F26"/>
    <mergeCell ref="B27:F27"/>
    <mergeCell ref="A6:F6"/>
    <mergeCell ref="A22:F22"/>
    <mergeCell ref="A1:F1"/>
    <mergeCell ref="B2:F2"/>
    <mergeCell ref="B3:F3"/>
    <mergeCell ref="B4:F4"/>
    <mergeCell ref="B5:F5"/>
    <mergeCell ref="B19:F19"/>
    <mergeCell ref="B10:F10"/>
    <mergeCell ref="A7:F7"/>
    <mergeCell ref="B9:F9"/>
    <mergeCell ref="B11:F11"/>
    <mergeCell ref="B12:F12"/>
    <mergeCell ref="B13:F13"/>
    <mergeCell ref="B8:F8"/>
    <mergeCell ref="B20:F20"/>
  </mergeCells>
  <phoneticPr fontId="6" type="noConversion"/>
  <pageMargins left="0.75" right="0.75" top="1" bottom="1" header="0.5" footer="0.5"/>
  <pageSetup orientation="landscape" horizontalDpi="4294967292" verticalDpi="4294967292"/>
  <headerFooter>
    <oddHeader>&amp;C&amp;14Definitions and Documentation</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Seniors</vt:lpstr>
      <vt:lpstr>Next Generation and N-B</vt:lpstr>
      <vt:lpstr>Commodity Produced</vt:lpstr>
      <vt:lpstr>Appendix</vt:lpstr>
    </vt:vector>
  </TitlesOfParts>
  <Company>Northwestern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Jang</dc:creator>
  <cp:lastModifiedBy>Sarah</cp:lastModifiedBy>
  <dcterms:created xsi:type="dcterms:W3CDTF">2015-05-27T18:27:49Z</dcterms:created>
  <dcterms:modified xsi:type="dcterms:W3CDTF">2015-09-11T19:23:01Z</dcterms:modified>
</cp:coreProperties>
</file>